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codeName="ThisWorkbook"/>
  <mc:AlternateContent xmlns:mc="http://schemas.openxmlformats.org/markup-compatibility/2006">
    <mc:Choice Requires="x15">
      <x15ac:absPath xmlns:x15ac="http://schemas.microsoft.com/office/spreadsheetml/2010/11/ac" url="https://agnettamu0-my.sharepoint.com/personal/jason_smith_agnet_tamu_edu/Documents/Old Computer/Documents/Texas A&amp;M/Extension publications/Decision-making tools/Supplemental feedstuff cost and value calculator/Final/"/>
    </mc:Choice>
  </mc:AlternateContent>
  <xr:revisionPtr revIDLastSave="289" documentId="8_{889FA9E7-9996-445A-9469-F97CB510E4A0}" xr6:coauthVersionLast="46" xr6:coauthVersionMax="46" xr10:uidLastSave="{AF91534A-327D-44B1-B8F0-E6E6AEE84B32}"/>
  <workbookProtection workbookAlgorithmName="SHA-512" workbookHashValue="Z07IajIIpPuK5lsAreHuQu7Eo8WIi+9sDvLZDEtkJkO224U5sq2cB1AQxsiAYXwLefmFCb+MVJ+VddczAn5fqQ==" workbookSaltValue="/8jOHJkahLN5RaZa2klVLw==" workbookSpinCount="100000" lockStructure="1"/>
  <bookViews>
    <workbookView xWindow="28680" yWindow="0" windowWidth="29040" windowHeight="15840" tabRatio="596" xr2:uid="{00000000-000D-0000-FFFF-FFFF00000000}"/>
  </bookViews>
  <sheets>
    <sheet name="Instructions" sheetId="2" r:id="rId1"/>
    <sheet name="Feedstuff nutrient composition" sheetId="8" r:id="rId2"/>
    <sheet name="Feedstuff cost and value" sheetId="13" r:id="rId3"/>
    <sheet name="Nutrient unit-basis conversions" sheetId="9" r:id="rId4"/>
    <sheet name="Lists"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9" l="1"/>
  <c r="E25" i="9"/>
  <c r="F67" i="8"/>
  <c r="G67" i="8"/>
  <c r="F68" i="8"/>
  <c r="G68" i="8"/>
  <c r="F69" i="8"/>
  <c r="G69" i="8"/>
  <c r="F70" i="8"/>
  <c r="G70" i="8"/>
  <c r="O10" i="8"/>
  <c r="P10" i="8" s="1"/>
  <c r="Q10" i="8" s="1"/>
  <c r="F10" i="8" s="1"/>
  <c r="O11" i="8"/>
  <c r="P11" i="8" s="1"/>
  <c r="O12" i="8"/>
  <c r="P12" i="8"/>
  <c r="Q12" i="8" s="1"/>
  <c r="F12" i="8" s="1"/>
  <c r="O13" i="8"/>
  <c r="P13" i="8" s="1"/>
  <c r="O14" i="8"/>
  <c r="P14" i="8" s="1"/>
  <c r="O15" i="8"/>
  <c r="P15" i="8" s="1"/>
  <c r="Q15" i="8" s="1"/>
  <c r="F15" i="8" s="1"/>
  <c r="O16" i="8"/>
  <c r="P16" i="8" s="1"/>
  <c r="O17" i="8"/>
  <c r="P17" i="8" s="1"/>
  <c r="O18" i="8"/>
  <c r="P18" i="8" s="1"/>
  <c r="Q18" i="8" s="1"/>
  <c r="F18" i="8" s="1"/>
  <c r="O19" i="8"/>
  <c r="P19" i="8" s="1"/>
  <c r="O20" i="8"/>
  <c r="P20" i="8" s="1"/>
  <c r="O21" i="8"/>
  <c r="P21" i="8" s="1"/>
  <c r="Q21" i="8" s="1"/>
  <c r="F21" i="8" s="1"/>
  <c r="O22" i="8"/>
  <c r="P22" i="8" s="1"/>
  <c r="O23" i="8"/>
  <c r="P23" i="8" s="1"/>
  <c r="O24" i="8"/>
  <c r="P24" i="8" s="1"/>
  <c r="Q24" i="8" s="1"/>
  <c r="F24" i="8" s="1"/>
  <c r="O25" i="8"/>
  <c r="P25" i="8" s="1"/>
  <c r="O26" i="8"/>
  <c r="P26" i="8" s="1"/>
  <c r="O27" i="8"/>
  <c r="P27" i="8" s="1"/>
  <c r="Q27" i="8" s="1"/>
  <c r="F27" i="8" s="1"/>
  <c r="O28" i="8"/>
  <c r="P28" i="8" s="1"/>
  <c r="O29" i="8"/>
  <c r="P29" i="8" s="1"/>
  <c r="O30" i="8"/>
  <c r="P30" i="8" s="1"/>
  <c r="Q30" i="8" s="1"/>
  <c r="F30" i="8" s="1"/>
  <c r="O31" i="8"/>
  <c r="P31" i="8" s="1"/>
  <c r="O32" i="8"/>
  <c r="P32" i="8" s="1"/>
  <c r="O33" i="8"/>
  <c r="P33" i="8"/>
  <c r="Q33" i="8" s="1"/>
  <c r="F33" i="8" s="1"/>
  <c r="O34" i="8"/>
  <c r="P34" i="8"/>
  <c r="Q34" i="8" s="1"/>
  <c r="F34" i="8" s="1"/>
  <c r="O35" i="8"/>
  <c r="P35" i="8" s="1"/>
  <c r="O36" i="8"/>
  <c r="P36" i="8" s="1"/>
  <c r="Q36" i="8" s="1"/>
  <c r="F36" i="8" s="1"/>
  <c r="O37" i="8"/>
  <c r="P37" i="8"/>
  <c r="Q37" i="8" s="1"/>
  <c r="F37" i="8" s="1"/>
  <c r="O38" i="8"/>
  <c r="P38" i="8" s="1"/>
  <c r="O39" i="8"/>
  <c r="P39" i="8" s="1"/>
  <c r="Q39" i="8" s="1"/>
  <c r="F39" i="8" s="1"/>
  <c r="O40" i="8"/>
  <c r="P40" i="8"/>
  <c r="Q40" i="8" s="1"/>
  <c r="F40" i="8" s="1"/>
  <c r="O41" i="8"/>
  <c r="P41" i="8" s="1"/>
  <c r="O42" i="8"/>
  <c r="P42" i="8"/>
  <c r="Q42" i="8" s="1"/>
  <c r="F42" i="8" s="1"/>
  <c r="O43" i="8"/>
  <c r="P43" i="8"/>
  <c r="R43" i="8" s="1"/>
  <c r="G43" i="8" s="1"/>
  <c r="O44" i="8"/>
  <c r="P44" i="8" s="1"/>
  <c r="O45" i="8"/>
  <c r="P45" i="8"/>
  <c r="Q45" i="8" s="1"/>
  <c r="F45" i="8" s="1"/>
  <c r="O46" i="8"/>
  <c r="P46" i="8" s="1"/>
  <c r="O47" i="8"/>
  <c r="P47" i="8" s="1"/>
  <c r="O48" i="8"/>
  <c r="P48" i="8"/>
  <c r="Q48" i="8" s="1"/>
  <c r="F48" i="8" s="1"/>
  <c r="O49" i="8"/>
  <c r="P49" i="8" s="1"/>
  <c r="O50" i="8"/>
  <c r="P50" i="8" s="1"/>
  <c r="O51" i="8"/>
  <c r="P51" i="8" s="1"/>
  <c r="Q51" i="8" s="1"/>
  <c r="F51" i="8" s="1"/>
  <c r="O52" i="8"/>
  <c r="P52" i="8" s="1"/>
  <c r="O53" i="8"/>
  <c r="P53" i="8" s="1"/>
  <c r="O54" i="8"/>
  <c r="P54" i="8" s="1"/>
  <c r="Q54" i="8" s="1"/>
  <c r="F54" i="8" s="1"/>
  <c r="O55" i="8"/>
  <c r="P55" i="8" s="1"/>
  <c r="O56" i="8"/>
  <c r="P56" i="8" s="1"/>
  <c r="O57" i="8"/>
  <c r="P57" i="8" s="1"/>
  <c r="Q57" i="8" s="1"/>
  <c r="F57" i="8" s="1"/>
  <c r="O58" i="8"/>
  <c r="P58" i="8" s="1"/>
  <c r="O59" i="8"/>
  <c r="P59" i="8" s="1"/>
  <c r="O60" i="8"/>
  <c r="P60" i="8" s="1"/>
  <c r="Q60" i="8" s="1"/>
  <c r="F60" i="8" s="1"/>
  <c r="O61" i="8"/>
  <c r="P61" i="8" s="1"/>
  <c r="O62" i="8"/>
  <c r="P62" i="8" s="1"/>
  <c r="O63" i="8"/>
  <c r="P63" i="8" s="1"/>
  <c r="Q63" i="8" s="1"/>
  <c r="F63" i="8" s="1"/>
  <c r="O64" i="8"/>
  <c r="P64" i="8" s="1"/>
  <c r="O65" i="8"/>
  <c r="P65" i="8" s="1"/>
  <c r="O66" i="8"/>
  <c r="P66" i="8" s="1"/>
  <c r="Q66" i="8" s="1"/>
  <c r="F66" i="8" s="1"/>
  <c r="O67" i="8"/>
  <c r="P67" i="8" s="1"/>
  <c r="O68" i="8"/>
  <c r="P68" i="8" s="1"/>
  <c r="O69" i="8"/>
  <c r="P69" i="8"/>
  <c r="Q69" i="8" s="1"/>
  <c r="O70" i="8"/>
  <c r="P70" i="8" s="1"/>
  <c r="P9" i="8"/>
  <c r="R9" i="8" s="1"/>
  <c r="G9" i="8" s="1"/>
  <c r="O9" i="8"/>
  <c r="Q28" i="8" l="1"/>
  <c r="F28" i="8" s="1"/>
  <c r="R28" i="8"/>
  <c r="G28" i="8" s="1"/>
  <c r="Q64" i="8"/>
  <c r="F64" i="8" s="1"/>
  <c r="R64" i="8"/>
  <c r="G64" i="8" s="1"/>
  <c r="Q9" i="8"/>
  <c r="F9" i="8" s="1"/>
  <c r="Q43" i="8"/>
  <c r="F43" i="8" s="1"/>
  <c r="Q61" i="8"/>
  <c r="F61" i="8" s="1"/>
  <c r="R61" i="8"/>
  <c r="G61" i="8" s="1"/>
  <c r="Q25" i="8"/>
  <c r="F25" i="8" s="1"/>
  <c r="R25" i="8"/>
  <c r="G25" i="8" s="1"/>
  <c r="Q22" i="8"/>
  <c r="F22" i="8" s="1"/>
  <c r="R22" i="8"/>
  <c r="G22" i="8" s="1"/>
  <c r="Q67" i="8"/>
  <c r="R67" i="8"/>
  <c r="Q46" i="8"/>
  <c r="F46" i="8" s="1"/>
  <c r="R46" i="8"/>
  <c r="G46" i="8" s="1"/>
  <c r="Q31" i="8"/>
  <c r="F31" i="8" s="1"/>
  <c r="R31" i="8"/>
  <c r="G31" i="8" s="1"/>
  <c r="R70" i="8"/>
  <c r="Q70" i="8"/>
  <c r="R49" i="8"/>
  <c r="G49" i="8" s="1"/>
  <c r="Q49" i="8"/>
  <c r="F49" i="8" s="1"/>
  <c r="R13" i="8"/>
  <c r="G13" i="8" s="1"/>
  <c r="Q13" i="8"/>
  <c r="F13" i="8" s="1"/>
  <c r="Q55" i="8"/>
  <c r="F55" i="8" s="1"/>
  <c r="R55" i="8"/>
  <c r="G55" i="8" s="1"/>
  <c r="Q19" i="8"/>
  <c r="F19" i="8" s="1"/>
  <c r="R19" i="8"/>
  <c r="G19" i="8" s="1"/>
  <c r="R58" i="8"/>
  <c r="G58" i="8" s="1"/>
  <c r="Q58" i="8"/>
  <c r="F58" i="8" s="1"/>
  <c r="Q52" i="8"/>
  <c r="F52" i="8" s="1"/>
  <c r="R52" i="8"/>
  <c r="G52" i="8" s="1"/>
  <c r="Q16" i="8"/>
  <c r="F16" i="8" s="1"/>
  <c r="R16" i="8"/>
  <c r="G16" i="8" s="1"/>
  <c r="R37" i="8"/>
  <c r="G37" i="8" s="1"/>
  <c r="R40" i="8"/>
  <c r="G40" i="8" s="1"/>
  <c r="R34" i="8"/>
  <c r="G34" i="8" s="1"/>
  <c r="Q47" i="8"/>
  <c r="F47" i="8" s="1"/>
  <c r="R47" i="8"/>
  <c r="G47" i="8" s="1"/>
  <c r="Q62" i="8"/>
  <c r="F62" i="8" s="1"/>
  <c r="R62" i="8"/>
  <c r="G62" i="8" s="1"/>
  <c r="Q35" i="8"/>
  <c r="F35" i="8" s="1"/>
  <c r="R35" i="8"/>
  <c r="G35" i="8" s="1"/>
  <c r="Q56" i="8"/>
  <c r="F56" i="8" s="1"/>
  <c r="R56" i="8"/>
  <c r="G56" i="8" s="1"/>
  <c r="Q50" i="8"/>
  <c r="F50" i="8" s="1"/>
  <c r="R50" i="8"/>
  <c r="G50" i="8" s="1"/>
  <c r="Q14" i="8"/>
  <c r="F14" i="8" s="1"/>
  <c r="R14" i="8"/>
  <c r="G14" i="8" s="1"/>
  <c r="Q44" i="8"/>
  <c r="F44" i="8" s="1"/>
  <c r="R44" i="8"/>
  <c r="G44" i="8" s="1"/>
  <c r="Q20" i="8"/>
  <c r="F20" i="8" s="1"/>
  <c r="R20" i="8"/>
  <c r="G20" i="8" s="1"/>
  <c r="Q23" i="8"/>
  <c r="F23" i="8" s="1"/>
  <c r="R23" i="8"/>
  <c r="G23" i="8" s="1"/>
  <c r="Q38" i="8"/>
  <c r="F38" i="8" s="1"/>
  <c r="R38" i="8"/>
  <c r="G38" i="8" s="1"/>
  <c r="Q65" i="8"/>
  <c r="F65" i="8" s="1"/>
  <c r="R65" i="8"/>
  <c r="G65" i="8" s="1"/>
  <c r="Q29" i="8"/>
  <c r="F29" i="8" s="1"/>
  <c r="R29" i="8"/>
  <c r="G29" i="8" s="1"/>
  <c r="Q59" i="8"/>
  <c r="F59" i="8" s="1"/>
  <c r="R59" i="8"/>
  <c r="G59" i="8" s="1"/>
  <c r="Q53" i="8"/>
  <c r="F53" i="8" s="1"/>
  <c r="R53" i="8"/>
  <c r="G53" i="8" s="1"/>
  <c r="Q17" i="8"/>
  <c r="F17" i="8" s="1"/>
  <c r="R17" i="8"/>
  <c r="G17" i="8" s="1"/>
  <c r="Q68" i="8"/>
  <c r="R68" i="8"/>
  <c r="Q11" i="8"/>
  <c r="F11" i="8" s="1"/>
  <c r="R11" i="8"/>
  <c r="G11" i="8" s="1"/>
  <c r="Q32" i="8"/>
  <c r="F32" i="8" s="1"/>
  <c r="R32" i="8"/>
  <c r="G32" i="8" s="1"/>
  <c r="Q26" i="8"/>
  <c r="F26" i="8" s="1"/>
  <c r="R26" i="8"/>
  <c r="G26" i="8" s="1"/>
  <c r="Q41" i="8"/>
  <c r="F41" i="8" s="1"/>
  <c r="R41" i="8"/>
  <c r="G41" i="8" s="1"/>
  <c r="R69" i="8"/>
  <c r="R66" i="8"/>
  <c r="G66" i="8" s="1"/>
  <c r="R63" i="8"/>
  <c r="G63" i="8" s="1"/>
  <c r="R60" i="8"/>
  <c r="G60" i="8" s="1"/>
  <c r="R57" i="8"/>
  <c r="G57" i="8" s="1"/>
  <c r="R54" i="8"/>
  <c r="G54" i="8" s="1"/>
  <c r="R51" i="8"/>
  <c r="G51" i="8" s="1"/>
  <c r="R48" i="8"/>
  <c r="G48" i="8" s="1"/>
  <c r="R45" i="8"/>
  <c r="G45" i="8" s="1"/>
  <c r="R42" i="8"/>
  <c r="G42" i="8" s="1"/>
  <c r="R39" i="8"/>
  <c r="G39" i="8" s="1"/>
  <c r="R36" i="8"/>
  <c r="G36" i="8" s="1"/>
  <c r="R33" i="8"/>
  <c r="G33" i="8" s="1"/>
  <c r="R30" i="8"/>
  <c r="G30" i="8" s="1"/>
  <c r="R27" i="8"/>
  <c r="G27" i="8" s="1"/>
  <c r="R24" i="8"/>
  <c r="G24" i="8" s="1"/>
  <c r="R21" i="8"/>
  <c r="G21" i="8" s="1"/>
  <c r="R18" i="8"/>
  <c r="G18" i="8" s="1"/>
  <c r="R15" i="8"/>
  <c r="G15" i="8" s="1"/>
  <c r="R12" i="8"/>
  <c r="G12" i="8" s="1"/>
  <c r="R10" i="8"/>
  <c r="G10" i="8" s="1"/>
  <c r="Q50" i="13"/>
  <c r="B77" i="13" l="1"/>
  <c r="B76" i="13"/>
  <c r="B75" i="13"/>
  <c r="B74" i="13"/>
  <c r="B73" i="13"/>
  <c r="B68" i="13"/>
  <c r="B67" i="13"/>
  <c r="B66" i="13"/>
  <c r="B65" i="13"/>
  <c r="B64" i="13"/>
  <c r="B59" i="13"/>
  <c r="B58" i="13"/>
  <c r="B57" i="13"/>
  <c r="B56" i="13"/>
  <c r="B55" i="13"/>
  <c r="B50" i="13"/>
  <c r="B49" i="13"/>
  <c r="B48" i="13"/>
  <c r="B47" i="13"/>
  <c r="B46" i="13"/>
  <c r="B41" i="13"/>
  <c r="B40" i="13"/>
  <c r="B39" i="13"/>
  <c r="B38" i="13"/>
  <c r="B24" i="13"/>
  <c r="B23" i="13"/>
  <c r="B22" i="13"/>
  <c r="B21" i="13"/>
  <c r="B20" i="13"/>
  <c r="B37" i="13"/>
  <c r="E17" i="9" l="1"/>
  <c r="D41" i="13" l="1"/>
  <c r="C41" i="13"/>
  <c r="D40" i="13"/>
  <c r="C40" i="13"/>
  <c r="D39" i="13"/>
  <c r="C39" i="13"/>
  <c r="D38" i="13"/>
  <c r="C38" i="13"/>
  <c r="E23" i="9" l="1"/>
  <c r="E22" i="9"/>
  <c r="E18" i="9"/>
  <c r="E16" i="9"/>
  <c r="E21" i="9"/>
  <c r="E20" i="9"/>
  <c r="E15" i="9"/>
  <c r="E14" i="9"/>
  <c r="E13" i="9"/>
  <c r="E12" i="9"/>
  <c r="E11" i="9"/>
  <c r="L26" i="8" l="1"/>
  <c r="L9" i="8"/>
  <c r="K26" i="8"/>
  <c r="K9" i="8"/>
  <c r="L70" i="8"/>
  <c r="K70" i="8"/>
  <c r="J70" i="8"/>
  <c r="I70" i="8"/>
  <c r="L69" i="8"/>
  <c r="K69" i="8"/>
  <c r="J69" i="8"/>
  <c r="I69" i="8"/>
  <c r="L68" i="8"/>
  <c r="K68" i="8"/>
  <c r="J68" i="8"/>
  <c r="I68" i="8"/>
  <c r="L67" i="8"/>
  <c r="K67" i="8"/>
  <c r="J67" i="8"/>
  <c r="I67" i="8"/>
  <c r="L66" i="8"/>
  <c r="K66" i="8"/>
  <c r="J66" i="8"/>
  <c r="I66" i="8"/>
  <c r="L65" i="8"/>
  <c r="K65" i="8"/>
  <c r="J65" i="8"/>
  <c r="I65" i="8"/>
  <c r="L64" i="8"/>
  <c r="K64" i="8"/>
  <c r="J64" i="8"/>
  <c r="I64" i="8"/>
  <c r="L63" i="8"/>
  <c r="K63" i="8"/>
  <c r="J63" i="8"/>
  <c r="I63" i="8"/>
  <c r="L62" i="8"/>
  <c r="K62" i="8"/>
  <c r="J62" i="8"/>
  <c r="I62" i="8"/>
  <c r="L61" i="8"/>
  <c r="K61" i="8"/>
  <c r="J61" i="8"/>
  <c r="I61" i="8"/>
  <c r="L60" i="8"/>
  <c r="K60" i="8"/>
  <c r="J60" i="8"/>
  <c r="I60" i="8"/>
  <c r="L59" i="8"/>
  <c r="K59" i="8"/>
  <c r="J59" i="8"/>
  <c r="I59" i="8"/>
  <c r="L58" i="8"/>
  <c r="K58" i="8"/>
  <c r="J58" i="8"/>
  <c r="I58" i="8"/>
  <c r="L57" i="8"/>
  <c r="K57" i="8"/>
  <c r="J57" i="8"/>
  <c r="I57" i="8"/>
  <c r="L56" i="8"/>
  <c r="K56" i="8"/>
  <c r="J56" i="8"/>
  <c r="I56" i="8"/>
  <c r="L55" i="8"/>
  <c r="K55" i="8"/>
  <c r="J55" i="8"/>
  <c r="I55" i="8"/>
  <c r="L54" i="8"/>
  <c r="K54" i="8"/>
  <c r="J54" i="8"/>
  <c r="I54" i="8"/>
  <c r="L53" i="8"/>
  <c r="K53" i="8"/>
  <c r="J53" i="8"/>
  <c r="I53" i="8"/>
  <c r="L52" i="8"/>
  <c r="K52" i="8"/>
  <c r="J52" i="8"/>
  <c r="I52" i="8"/>
  <c r="L51" i="8"/>
  <c r="K51" i="8"/>
  <c r="J51" i="8"/>
  <c r="I51" i="8"/>
  <c r="L50" i="8"/>
  <c r="K50" i="8"/>
  <c r="E41" i="13" s="1"/>
  <c r="J50" i="8"/>
  <c r="I50" i="8"/>
  <c r="L49" i="8"/>
  <c r="K49" i="8"/>
  <c r="J49" i="8"/>
  <c r="I49" i="8"/>
  <c r="L48" i="8"/>
  <c r="K48" i="8"/>
  <c r="J48" i="8"/>
  <c r="I48" i="8"/>
  <c r="L47" i="8"/>
  <c r="K47" i="8"/>
  <c r="E39" i="13" s="1"/>
  <c r="J47" i="8"/>
  <c r="I47" i="8"/>
  <c r="L46" i="8"/>
  <c r="K46" i="8"/>
  <c r="J46" i="8"/>
  <c r="I46" i="8"/>
  <c r="L45" i="8"/>
  <c r="K45" i="8"/>
  <c r="J45" i="8"/>
  <c r="I45" i="8"/>
  <c r="L44" i="8"/>
  <c r="K44" i="8"/>
  <c r="J44" i="8"/>
  <c r="I44" i="8"/>
  <c r="L43" i="8"/>
  <c r="K43" i="8"/>
  <c r="J43" i="8"/>
  <c r="I43" i="8"/>
  <c r="L42" i="8"/>
  <c r="K42" i="8"/>
  <c r="E40" i="13" s="1"/>
  <c r="J42" i="8"/>
  <c r="I42" i="8"/>
  <c r="L41" i="8"/>
  <c r="K41" i="8"/>
  <c r="J41" i="8"/>
  <c r="I41" i="8"/>
  <c r="L40" i="8"/>
  <c r="K40" i="8"/>
  <c r="J40" i="8"/>
  <c r="I40" i="8"/>
  <c r="L39" i="8"/>
  <c r="K39" i="8"/>
  <c r="J39" i="8"/>
  <c r="I39" i="8"/>
  <c r="L38" i="8"/>
  <c r="K38" i="8"/>
  <c r="J38" i="8"/>
  <c r="I38" i="8"/>
  <c r="L37" i="8"/>
  <c r="K37" i="8"/>
  <c r="J37" i="8"/>
  <c r="I37" i="8"/>
  <c r="L36" i="8"/>
  <c r="K36" i="8"/>
  <c r="J36" i="8"/>
  <c r="I36" i="8"/>
  <c r="L35" i="8"/>
  <c r="K35" i="8"/>
  <c r="J35" i="8"/>
  <c r="I35" i="8"/>
  <c r="L34" i="8"/>
  <c r="K34" i="8"/>
  <c r="E38" i="13" s="1"/>
  <c r="J34" i="8"/>
  <c r="I34" i="8"/>
  <c r="L33" i="8"/>
  <c r="K33" i="8"/>
  <c r="J33" i="8"/>
  <c r="I33" i="8"/>
  <c r="L32" i="8"/>
  <c r="K32" i="8"/>
  <c r="J32" i="8"/>
  <c r="I32" i="8"/>
  <c r="L31" i="8"/>
  <c r="K31" i="8"/>
  <c r="J31" i="8"/>
  <c r="I31" i="8"/>
  <c r="L30" i="8"/>
  <c r="K30" i="8"/>
  <c r="J30" i="8"/>
  <c r="I30" i="8"/>
  <c r="L29" i="8"/>
  <c r="K29" i="8"/>
  <c r="J29" i="8"/>
  <c r="I29" i="8"/>
  <c r="L28" i="8"/>
  <c r="K28" i="8"/>
  <c r="J28" i="8"/>
  <c r="I28" i="8"/>
  <c r="L27" i="8"/>
  <c r="K27" i="8"/>
  <c r="J27" i="8"/>
  <c r="I27" i="8"/>
  <c r="J26" i="8"/>
  <c r="I26" i="8"/>
  <c r="L25" i="8"/>
  <c r="K25" i="8"/>
  <c r="J25" i="8"/>
  <c r="I25" i="8"/>
  <c r="L24" i="8"/>
  <c r="K24" i="8"/>
  <c r="J24" i="8"/>
  <c r="I24" i="8"/>
  <c r="L23" i="8"/>
  <c r="K23" i="8"/>
  <c r="J23" i="8"/>
  <c r="I23" i="8"/>
  <c r="L22" i="8"/>
  <c r="K22" i="8"/>
  <c r="J22" i="8"/>
  <c r="I22" i="8"/>
  <c r="L21" i="8"/>
  <c r="K21" i="8"/>
  <c r="J21" i="8"/>
  <c r="I21" i="8"/>
  <c r="L20" i="8"/>
  <c r="K20" i="8"/>
  <c r="J20" i="8"/>
  <c r="I20" i="8"/>
  <c r="L19" i="8"/>
  <c r="K19" i="8"/>
  <c r="J19" i="8"/>
  <c r="I19" i="8"/>
  <c r="L18" i="8"/>
  <c r="K18" i="8"/>
  <c r="J18" i="8"/>
  <c r="I18" i="8"/>
  <c r="L17" i="8"/>
  <c r="K17" i="8"/>
  <c r="J17" i="8"/>
  <c r="I17" i="8"/>
  <c r="L16" i="8"/>
  <c r="K16" i="8"/>
  <c r="J16" i="8"/>
  <c r="I16" i="8"/>
  <c r="L15" i="8"/>
  <c r="K15" i="8"/>
  <c r="E37" i="13" s="1"/>
  <c r="J15" i="8"/>
  <c r="D37" i="13" s="1"/>
  <c r="I15" i="8"/>
  <c r="C37" i="13" s="1"/>
  <c r="L14" i="8"/>
  <c r="K14" i="8"/>
  <c r="J14" i="8"/>
  <c r="I14" i="8"/>
  <c r="L13" i="8"/>
  <c r="K13" i="8"/>
  <c r="J13" i="8"/>
  <c r="I13" i="8"/>
  <c r="L12" i="8"/>
  <c r="K12" i="8"/>
  <c r="J12" i="8"/>
  <c r="I12" i="8"/>
  <c r="L11" i="8"/>
  <c r="K11" i="8"/>
  <c r="J11" i="8"/>
  <c r="I11" i="8"/>
  <c r="L10" i="8"/>
  <c r="K10" i="8"/>
  <c r="J10" i="8"/>
  <c r="I10" i="8"/>
  <c r="J9" i="8"/>
  <c r="I9" i="8"/>
  <c r="F37" i="13" l="1"/>
  <c r="J25" i="9"/>
  <c r="K25" i="9" s="1"/>
  <c r="F41" i="13"/>
  <c r="C50" i="13" s="1"/>
  <c r="F40" i="13"/>
  <c r="C49" i="13" s="1"/>
  <c r="F39" i="13"/>
  <c r="C48" i="13" s="1"/>
  <c r="F38" i="13"/>
  <c r="C47" i="13" s="1"/>
  <c r="M25" i="9" l="1"/>
  <c r="L25" i="9"/>
  <c r="K48" i="13"/>
  <c r="K50" i="13"/>
  <c r="F50" i="13"/>
  <c r="K49" i="13"/>
  <c r="F49" i="13"/>
  <c r="F48" i="13"/>
  <c r="K47" i="13"/>
  <c r="F47" i="13"/>
  <c r="D49" i="13" l="1"/>
  <c r="E49" i="13" s="1"/>
  <c r="N48" i="13"/>
  <c r="C57" i="13" s="1"/>
  <c r="D47" i="13"/>
  <c r="E47" i="13" s="1"/>
  <c r="D50" i="13"/>
  <c r="E50" i="13" s="1"/>
  <c r="N50" i="13"/>
  <c r="C59" i="13" s="1"/>
  <c r="N49" i="13"/>
  <c r="C58" i="13" s="1"/>
  <c r="D48" i="13"/>
  <c r="N47" i="13"/>
  <c r="C56" i="13" s="1"/>
  <c r="F68" i="13" l="1"/>
  <c r="S47" i="13"/>
  <c r="R49" i="13"/>
  <c r="Q49" i="13"/>
  <c r="P49" i="13"/>
  <c r="Q48" i="13"/>
  <c r="P48" i="13"/>
  <c r="R48" i="13"/>
  <c r="Q47" i="13"/>
  <c r="P47" i="13"/>
  <c r="R47" i="13"/>
  <c r="R50" i="13"/>
  <c r="P50" i="13"/>
  <c r="L50" i="13"/>
  <c r="M50" i="13" s="1"/>
  <c r="L49" i="13"/>
  <c r="S49" i="13" s="1"/>
  <c r="L48" i="13"/>
  <c r="S48" i="13" s="1"/>
  <c r="E48" i="13"/>
  <c r="L47" i="13"/>
  <c r="E68" i="13" l="1"/>
  <c r="C68" i="13"/>
  <c r="D59" i="13"/>
  <c r="E59" i="13" s="1"/>
  <c r="S50" i="13"/>
  <c r="T50" i="13" s="1"/>
  <c r="V50" i="13" s="1"/>
  <c r="C77" i="13" s="1"/>
  <c r="T48" i="13"/>
  <c r="V48" i="13" s="1"/>
  <c r="M47" i="13"/>
  <c r="T49" i="13"/>
  <c r="X49" i="13" s="1"/>
  <c r="M49" i="13"/>
  <c r="M48" i="13"/>
  <c r="T47" i="13"/>
  <c r="X47" i="13" s="1"/>
  <c r="D68" i="13"/>
  <c r="D58" i="13" l="1"/>
  <c r="F58" i="13" s="1"/>
  <c r="F67" i="13"/>
  <c r="D57" i="13"/>
  <c r="H57" i="13" s="1"/>
  <c r="F66" i="13"/>
  <c r="D56" i="13"/>
  <c r="F56" i="13" s="1"/>
  <c r="F65" i="13"/>
  <c r="E76" i="13"/>
  <c r="C75" i="13"/>
  <c r="E74" i="13"/>
  <c r="H59" i="13"/>
  <c r="F59" i="13"/>
  <c r="G59" i="13"/>
  <c r="Y48" i="13"/>
  <c r="F75" i="13" s="1"/>
  <c r="W48" i="13"/>
  <c r="D75" i="13" s="1"/>
  <c r="X48" i="13"/>
  <c r="E75" i="13" s="1"/>
  <c r="V49" i="13"/>
  <c r="C76" i="13" s="1"/>
  <c r="W49" i="13"/>
  <c r="D76" i="13" s="1"/>
  <c r="Y49" i="13"/>
  <c r="F76" i="13" s="1"/>
  <c r="W50" i="13"/>
  <c r="D77" i="13" s="1"/>
  <c r="Y50" i="13"/>
  <c r="F77" i="13" s="1"/>
  <c r="X50" i="13"/>
  <c r="E77" i="13" s="1"/>
  <c r="Y47" i="13"/>
  <c r="F74" i="13" s="1"/>
  <c r="W47" i="13"/>
  <c r="D74" i="13" s="1"/>
  <c r="V47" i="13"/>
  <c r="C74" i="13" s="1"/>
  <c r="F57" i="13" l="1"/>
  <c r="G57" i="13"/>
  <c r="E57" i="13"/>
  <c r="E56" i="13"/>
  <c r="G58" i="13"/>
  <c r="H58" i="13"/>
  <c r="E58" i="13"/>
  <c r="H56" i="13"/>
  <c r="C65" i="13"/>
  <c r="E65" i="13"/>
  <c r="D65" i="13"/>
  <c r="G56" i="13"/>
  <c r="E66" i="13"/>
  <c r="C66" i="13"/>
  <c r="D66" i="13"/>
  <c r="C67" i="13"/>
  <c r="E67" i="13"/>
  <c r="D67" i="13"/>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C46" i="13" l="1"/>
  <c r="F46" i="13" l="1"/>
  <c r="K46" i="13"/>
  <c r="D46" i="13" l="1"/>
  <c r="N46" i="13"/>
  <c r="Q46" i="13" l="1"/>
  <c r="P46" i="13"/>
  <c r="R46" i="13"/>
  <c r="L46" i="13"/>
  <c r="S46" i="13" s="1"/>
  <c r="E46" i="13"/>
  <c r="M46" i="13" l="1"/>
  <c r="T46" i="13"/>
  <c r="V46" i="13" s="1"/>
  <c r="C55" i="13" l="1"/>
  <c r="F64" i="13" s="1"/>
  <c r="W46" i="13"/>
  <c r="Y46" i="13"/>
  <c r="X46" i="13"/>
  <c r="E64" i="13" l="1"/>
  <c r="C64" i="13"/>
  <c r="D55" i="13"/>
  <c r="E55" i="13" s="1"/>
  <c r="D73" i="13"/>
  <c r="C73" i="13"/>
  <c r="E73" i="13"/>
  <c r="F73" i="13"/>
  <c r="D64" i="13"/>
  <c r="F55" i="13" l="1"/>
  <c r="H55" i="13"/>
  <c r="G55" i="13"/>
</calcChain>
</file>

<file path=xl/sharedStrings.xml><?xml version="1.0" encoding="utf-8"?>
<sst xmlns="http://schemas.openxmlformats.org/spreadsheetml/2006/main" count="356" uniqueCount="282">
  <si>
    <t>Soybean meal</t>
  </si>
  <si>
    <t>Retail cost</t>
  </si>
  <si>
    <t>($/unit of purchase)</t>
  </si>
  <si>
    <t>Unit of purchase</t>
  </si>
  <si>
    <t>($/lb of CP)</t>
  </si>
  <si>
    <t>($/lb of TDN)</t>
  </si>
  <si>
    <t>CP content</t>
  </si>
  <si>
    <t>TDN content</t>
  </si>
  <si>
    <t>DM content</t>
  </si>
  <si>
    <t>($/lb of DM)</t>
  </si>
  <si>
    <t>Department of Animal Science</t>
  </si>
  <si>
    <t>Assistant Professor and Extension Beef Cattle Specialist</t>
  </si>
  <si>
    <t>Feeding frequency</t>
  </si>
  <si>
    <t>Storage shrink</t>
  </si>
  <si>
    <t>Handling and feeding loss</t>
  </si>
  <si>
    <t>Dry matter (DM), % as-fed</t>
  </si>
  <si>
    <t>Crude protein (CP), % as-fed</t>
  </si>
  <si>
    <t>Barley - whole grain</t>
  </si>
  <si>
    <t>Brewer's grains - dried</t>
  </si>
  <si>
    <t>Brewer's grains - wet</t>
  </si>
  <si>
    <t>Commodity blend feed - 12 % pellet (generic formulation)</t>
  </si>
  <si>
    <t>Commodity blend feed - 14 % pellet (generic formulation)</t>
  </si>
  <si>
    <t>Commodity blend feed - 16 % pellet (generic formulation)</t>
  </si>
  <si>
    <t>Corn - ground whole ear</t>
  </si>
  <si>
    <t>Corn gluten feed - dried</t>
  </si>
  <si>
    <t>Cottonseed - whole</t>
  </si>
  <si>
    <t>Liquid feed - 16 % (generic formulation)</t>
  </si>
  <si>
    <t>Liquid feed - 24 % (generic formulation)</t>
  </si>
  <si>
    <t>Liquid feed - 32 % (generic formulation)</t>
  </si>
  <si>
    <t>Oats - whole grain</t>
  </si>
  <si>
    <t>Peanut hulls</t>
  </si>
  <si>
    <t>Soybean hulls</t>
  </si>
  <si>
    <t>Wheat middlings</t>
  </si>
  <si>
    <t>Wheat - whole grain</t>
  </si>
  <si>
    <t>Custom entry 2</t>
  </si>
  <si>
    <t>Custom entry 3</t>
  </si>
  <si>
    <t>Custom entry 4</t>
  </si>
  <si>
    <t>Custom entry 5</t>
  </si>
  <si>
    <t>Custom entry 1</t>
  </si>
  <si>
    <r>
      <t>NE</t>
    </r>
    <r>
      <rPr>
        <vertAlign val="subscript"/>
        <sz val="10"/>
        <color theme="0"/>
        <rFont val="Palatino Linotype"/>
        <family val="1"/>
      </rPr>
      <t>G</t>
    </r>
    <r>
      <rPr>
        <sz val="10"/>
        <color theme="0"/>
        <rFont val="Palatino Linotype"/>
        <family val="1"/>
      </rPr>
      <t xml:space="preserve"> content</t>
    </r>
  </si>
  <si>
    <r>
      <t>NE</t>
    </r>
    <r>
      <rPr>
        <vertAlign val="subscript"/>
        <sz val="10"/>
        <color theme="0"/>
        <rFont val="Palatino Linotype"/>
        <family val="1"/>
      </rPr>
      <t>M</t>
    </r>
    <r>
      <rPr>
        <sz val="10"/>
        <color theme="0"/>
        <rFont val="Palatino Linotype"/>
        <family val="1"/>
      </rPr>
      <t xml:space="preserve"> content</t>
    </r>
  </si>
  <si>
    <t>Dr. Jason Smith</t>
  </si>
  <si>
    <t>Texas A&amp;M AgriLife Extension - Amarillo</t>
  </si>
  <si>
    <t>Dr. Justin Benavidez</t>
  </si>
  <si>
    <t>Assistant Professor and Extension Economist</t>
  </si>
  <si>
    <t>Department of Agricultural Economics</t>
  </si>
  <si>
    <t>Beef Cattle Version 2.0</t>
  </si>
  <si>
    <t>SUPPLEMENTAL FEEDSTUFF VALUE CALCULATOR beef cattle v.2.0</t>
  </si>
  <si>
    <t>Handling and feeding shrink</t>
  </si>
  <si>
    <t>(lbs as-received)</t>
  </si>
  <si>
    <t>Total digestible nutrients (TDN), % as-fed</t>
  </si>
  <si>
    <t>Corn - earlage</t>
  </si>
  <si>
    <t>Corn gluten feed - wet</t>
  </si>
  <si>
    <t>Total duration of supplementation period, days</t>
  </si>
  <si>
    <t>Number of head to supplement</t>
  </si>
  <si>
    <t>No. of head to supplement</t>
  </si>
  <si>
    <t>Amount of supplemental CP to provide</t>
  </si>
  <si>
    <t>Amount of supplemental TDN to provide</t>
  </si>
  <si>
    <t>Amount of supplemental NEm to provide</t>
  </si>
  <si>
    <t>Total duration of supplementation period</t>
  </si>
  <si>
    <t>Beet pulp - dried</t>
  </si>
  <si>
    <t>Corn - cob meal</t>
  </si>
  <si>
    <t>Corn - screenings</t>
  </si>
  <si>
    <t>Corn - silage</t>
  </si>
  <si>
    <t>Corn germ meal - dried</t>
  </si>
  <si>
    <t>Cottonseed - hulls</t>
  </si>
  <si>
    <t>Cottonseed - meal</t>
  </si>
  <si>
    <t>Distiller's grains with solubles - dried</t>
  </si>
  <si>
    <t>Distiller's grains with solubles - modified</t>
  </si>
  <si>
    <t>Distiller's grains with solubles - wet</t>
  </si>
  <si>
    <t>Distiller's solubles - liquid (syrup)</t>
  </si>
  <si>
    <t>Forage sorghum silage</t>
  </si>
  <si>
    <t>Forage sorghum x sudangrass silage</t>
  </si>
  <si>
    <t>Hominy feed</t>
  </si>
  <si>
    <t>Rice bran</t>
  </si>
  <si>
    <t>Sorghum - high-moisture grain</t>
  </si>
  <si>
    <t>Sorghum - steam-flaked grain</t>
  </si>
  <si>
    <t>Soybeans - whole raw</t>
  </si>
  <si>
    <t>Sudangrass silage</t>
  </si>
  <si>
    <t>Triticale silage</t>
  </si>
  <si>
    <t>Wheat bran</t>
  </si>
  <si>
    <t>Wheat silage</t>
  </si>
  <si>
    <t>Cotton burrs, gin trash, or ginning byproduct</t>
  </si>
  <si>
    <t>Protein tub - 25 % low-moisture (generic formulation)</t>
  </si>
  <si>
    <t>Protein tub - 30 % low-moisture (generic formulation)</t>
  </si>
  <si>
    <t>Protein tub - 35 % low-moisture (generic formulation)</t>
  </si>
  <si>
    <t>Range cubes - 24 % cake (generic formulation)</t>
  </si>
  <si>
    <t>Range cubes - 32 % cake (generic formulation)</t>
  </si>
  <si>
    <t>Range cubes - 38 % cake (generic formulation)</t>
  </si>
  <si>
    <t>Wheat - steam-flaked grain</t>
  </si>
  <si>
    <t>The Texas A&amp;M University System, U.S. Department of Agriculture, and the County Commissioners Courts of Texas Cooperating</t>
  </si>
  <si>
    <t>(% as-fed)</t>
  </si>
  <si>
    <t>Supplemental feedstuff (name)</t>
  </si>
  <si>
    <t xml:space="preserve">If you have questions, email Jason Smith at Jason.Smith@ag.tamu.edu. </t>
  </si>
  <si>
    <t>STEP 1: MODIFY FEEDSTUFF NUTRIENT COMPOSITION OR ADD FEEDSTUFFS</t>
  </si>
  <si>
    <t>Crude protein (CP)</t>
  </si>
  <si>
    <t>Total digestible nutrients (TDN)</t>
  </si>
  <si>
    <t>Nutrient</t>
  </si>
  <si>
    <t>% of DM</t>
  </si>
  <si>
    <t>% as-fed</t>
  </si>
  <si>
    <t>Dry matter (DM)</t>
  </si>
  <si>
    <t>--</t>
  </si>
  <si>
    <t>Mcal/lb of DM</t>
  </si>
  <si>
    <t>Mcal/cwt. as-fed</t>
  </si>
  <si>
    <t>Mcal/kg of DM</t>
  </si>
  <si>
    <t>Mcal/lb as-fed</t>
  </si>
  <si>
    <t>Mcal/kg as-fed</t>
  </si>
  <si>
    <t>Value</t>
  </si>
  <si>
    <t>Unit</t>
  </si>
  <si>
    <t>Initial (user entered)</t>
  </si>
  <si>
    <t>Converted</t>
  </si>
  <si>
    <t>Mcal/cwt. of DM</t>
  </si>
  <si>
    <t>NEm cwt.</t>
  </si>
  <si>
    <t>NEg cwt.</t>
  </si>
  <si>
    <t>*Nutrient unit and basis conversions*</t>
  </si>
  <si>
    <t>Delivered or picked up</t>
  </si>
  <si>
    <t>(option)</t>
  </si>
  <si>
    <t>Delivered</t>
  </si>
  <si>
    <t>Picked up</t>
  </si>
  <si>
    <t>($/unit of storage)</t>
  </si>
  <si>
    <t>Unit of storage</t>
  </si>
  <si>
    <t>(lbs as-stored)</t>
  </si>
  <si>
    <t>(% as-stored)</t>
  </si>
  <si>
    <t>Unit of feeding</t>
  </si>
  <si>
    <t>($/head/day)</t>
  </si>
  <si>
    <t>Supplementation frequency</t>
  </si>
  <si>
    <t>Total amount required to be purchased</t>
  </si>
  <si>
    <t>(total $)</t>
  </si>
  <si>
    <t>Table 1 - Feedstuff nutrient composition</t>
  </si>
  <si>
    <t>To provide CP amount</t>
  </si>
  <si>
    <t>To provide TDN amount</t>
  </si>
  <si>
    <t>(lbs as-fed/feeding event)</t>
  </si>
  <si>
    <t>($/feeding event)</t>
  </si>
  <si>
    <t>Free choice</t>
  </si>
  <si>
    <t>Yes</t>
  </si>
  <si>
    <t>No</t>
  </si>
  <si>
    <t>(no. of times/week)</t>
  </si>
  <si>
    <t>AF = as-fed</t>
  </si>
  <si>
    <t>cwt. = hundredweight, or 100 lbs</t>
  </si>
  <si>
    <t>CP = crude protein</t>
  </si>
  <si>
    <t>DM = dry matter</t>
  </si>
  <si>
    <t>no. = number</t>
  </si>
  <si>
    <t>TDN = total digestible nutrients</t>
  </si>
  <si>
    <t>/ = per</t>
  </si>
  <si>
    <t>ABBREVIATIONS AND SYMBOLS:</t>
  </si>
  <si>
    <t>Vehicle</t>
  </si>
  <si>
    <t>Trailer</t>
  </si>
  <si>
    <t>No vehicle</t>
  </si>
  <si>
    <t>No trailer</t>
  </si>
  <si>
    <t>Financed</t>
  </si>
  <si>
    <t>Cash purchased or owned</t>
  </si>
  <si>
    <t>Feeding equipment</t>
  </si>
  <si>
    <t>No equipment</t>
  </si>
  <si>
    <t>Transportation cost contributors</t>
  </si>
  <si>
    <t>Labor only</t>
  </si>
  <si>
    <t>Vehicle and trailer and labor</t>
  </si>
  <si>
    <t>Vehicle and trailer (without labor)</t>
  </si>
  <si>
    <t>Vehicle and labor (without trailer)</t>
  </si>
  <si>
    <t>Trailer and labor (without vehicle)</t>
  </si>
  <si>
    <t>Vehicle only (without trailer or labor)</t>
  </si>
  <si>
    <t>Trailer only (without vehicle or labor)</t>
  </si>
  <si>
    <t>Labor only (without vehicle or trailer)</t>
  </si>
  <si>
    <t>Primary feeding equipment and labor</t>
  </si>
  <si>
    <t>Primary and secondary feeding equipment (without labor)</t>
  </si>
  <si>
    <t>Primary and secondary feeding equipment, and labor</t>
  </si>
  <si>
    <t>Primary, secondary, and tertiary feeding equipment (without labor)</t>
  </si>
  <si>
    <t>Primary, secondary, and tertiary feeding equipment, and labor</t>
  </si>
  <si>
    <t>Feeding equipment cost contributors</t>
  </si>
  <si>
    <t>Primary feeding equipment only (without labor)</t>
  </si>
  <si>
    <t>Labor only (without feeding equipment)</t>
  </si>
  <si>
    <t>(use the zoom feature at the bottom-right corner of the screen to change display size)</t>
  </si>
  <si>
    <t>Feeding equipment and labor cost</t>
  </si>
  <si>
    <t>Include costs?</t>
  </si>
  <si>
    <t>Storage cost contributors</t>
  </si>
  <si>
    <t>Storage facility only</t>
  </si>
  <si>
    <t>Storage facility and labor</t>
  </si>
  <si>
    <t>Financing period length</t>
  </si>
  <si>
    <t>Is this a self-limiting feedstuff?</t>
  </si>
  <si>
    <t>lbs as-fed/head/day</t>
  </si>
  <si>
    <t>$ = U.S. dollars</t>
  </si>
  <si>
    <t>Amount lost to storage shrink</t>
  </si>
  <si>
    <t>Amount lost to feeding shrink</t>
  </si>
  <si>
    <t>Total amount required to be consumed</t>
  </si>
  <si>
    <t>Minimum amount of supplemental CP to provide, lbs/head/day</t>
  </si>
  <si>
    <t>Minimum amount of supplemental TDN to provide, lbs/head/day</t>
  </si>
  <si>
    <t>To meet all criteria</t>
  </si>
  <si>
    <t>Crude protein (CP), % of DM</t>
  </si>
  <si>
    <t>Total digestible nutrients (TDN), % of DM</t>
  </si>
  <si>
    <t>Delivery or transportation cost</t>
  </si>
  <si>
    <t>Table 10 - Nutrient unit and basis conversions</t>
  </si>
  <si>
    <t>*Feedstuff cost and value information*</t>
  </si>
  <si>
    <t>Storage facility and labor costs</t>
  </si>
  <si>
    <t>SUPPLEMENTAL FEEDSTUFF COST AND VALUE CALCULATOR</t>
  </si>
  <si>
    <t>Table 2 - Purchase, transportation, and storage cost information</t>
  </si>
  <si>
    <t>Table 3 - Feeding cost information</t>
  </si>
  <si>
    <t>Storage</t>
  </si>
  <si>
    <t>Feeding</t>
  </si>
  <si>
    <t>Transportation or delivery</t>
  </si>
  <si>
    <t>Feedstuff purchase</t>
  </si>
  <si>
    <t>Table 4 - Supplementation information</t>
  </si>
  <si>
    <t>Table 6 - Total amount required to be consumed, lost to shrink, and required to be purchased, expressed in lbs as-fed</t>
  </si>
  <si>
    <t>Table 8 - Realized cost of supplementation, expressed in various units</t>
  </si>
  <si>
    <t>Table 9 - Proportioned costs of supplementation, expressed as a % of total cost</t>
  </si>
  <si>
    <t>Scroll down or click on the following links to go to the respective tables</t>
  </si>
  <si>
    <t>($/lb of feedstuff)</t>
  </si>
  <si>
    <t>Table 7 - Feedstuff and nutrient cost, expressed in $/lb as-consumed</t>
  </si>
  <si>
    <t>Total amount required to be consumed, lbs</t>
  </si>
  <si>
    <t>Amount lost to storage shrink, lbs</t>
  </si>
  <si>
    <t>Amount lost to feeding shrink, lbs</t>
  </si>
  <si>
    <t>Total amount required to be purchased, lbs</t>
  </si>
  <si>
    <t>Cost to purchase, $</t>
  </si>
  <si>
    <t>Cost to transport or deliver, $</t>
  </si>
  <si>
    <t>Cost to store, $</t>
  </si>
  <si>
    <t>Cost to feed, $</t>
  </si>
  <si>
    <t>Total cost, $</t>
  </si>
  <si>
    <t>Cost to purchase, % of total</t>
  </si>
  <si>
    <t>Cost to transport or deliver, % of total</t>
  </si>
  <si>
    <t>Cost to store, % of total</t>
  </si>
  <si>
    <t>Cost to feed, % of total</t>
  </si>
  <si>
    <t>Total cost, % of total</t>
  </si>
  <si>
    <t>Table 5 - Amount required to be consumed in order to provide the amount of nutrient(s) specified in Table 4, expressed in lbs as-consumed/head/day</t>
  </si>
  <si>
    <t>Canola meal</t>
  </si>
  <si>
    <t>STEP 2: ENTER FEEDSTUFF COST AND SUPPLEMENTATION INFORMATION</t>
  </si>
  <si>
    <t xml:space="preserve">Step 2a: Click on the "ENTER FEEDSTUFF COST INFORMATION AND EVALUATE FEEDSTUFF VALUE" button, or click on the "Feedstuff cost and value" tab at the bottom of this sheet in order to enter or modify feedstuff cost information.  </t>
  </si>
  <si>
    <t>STEP 3: EVALUATE SUPPLEMENTAL FEEDSTUFF VALUE AND COST OF SUPPLEMENTATION</t>
  </si>
  <si>
    <t xml:space="preserve">Step 3d: Table 9 provides estimates of the proportioned costs of supplementation, with feedstuff purchase cost, transportation or delivery cost, storage cost, and feeding cost each expressed as a % of the total cost for each feedstuff, in cells C73 - C77, D73 - D77, E73 - E77, and F73 - F77, respectively.  	</t>
  </si>
  <si>
    <t>(use the zoom feature at the bottom-right corner of the screen to change display size, hit the escape key to remove instruction prompts, and enter information in the tan-colored cells)</t>
  </si>
  <si>
    <t>Corn (grain) - steam flaked</t>
  </si>
  <si>
    <t>Corn (grain) - high moisture</t>
  </si>
  <si>
    <t>Corn (grain) - whole shelled</t>
  </si>
  <si>
    <t>Corn (grain) - cracked or dry rolled</t>
  </si>
  <si>
    <t>Mcal = megacalorie(s)</t>
  </si>
  <si>
    <t xml:space="preserve">This decision-making tool is intended to be used to compare the cost and value of different supplemental feedstuffs for beef cattle.  In order to make these comparisons, the workbook automatically calculates nutrient cost for up to 5 different supplemental feedstuff options after the user has entered unique information for each feedstuff option.  This information includes purchase price, unit of purchase and storage, costs associated with transportation or delivery, storage, and feeding, as well as feeding frequency and shrink losses associated with storage, handling, and feeding.  After entering supplementation information, which includes the number of head to supplement, amount of supplemental protein and/or energy to provide, and duration of the supplementation period, the workbook calculates the total expected cost of supplementation in order to meet those criteria.  Additionally, this workbook allows the user to select whether or not a feedstuff option is self-limiting as well as define the expected daily intake of that feedstuff in order to determine if a self-limiting feedstuff option may be a viable option based upon the user-defined supplementation criteria.  </t>
  </si>
  <si>
    <t>($/head/period)</t>
  </si>
  <si>
    <t>($/day/group)</t>
  </si>
  <si>
    <t xml:space="preserve">Step 3c: Table 8 provides estimates of the realized total cost of supplementation, expressed in $/head/period (cells C64 - C68), $/day/group (cells D64 - D68), $/head/day (cells E64 - E68), and total $ throughout the duration of the supplementation period (cells F64 - F68).  Self-limited feedstuffs that require an intake level greater than was declared as expected will return a "NOT APPLICABLE" response.  Similar to nutrient cost, the most economical option will be highlighted in green, and least economical option highlighted in red.  </t>
  </si>
  <si>
    <t>ME, mcal/kg of DM</t>
  </si>
  <si>
    <t>DE, mcal/kg of DM</t>
  </si>
  <si>
    <t>NEm, mcal/kg of DM</t>
  </si>
  <si>
    <t>NEg, mcal/kg of DM</t>
  </si>
  <si>
    <t>(use the zoom feature at the bottom-right corner of the screen to change display size, hit the escape key to remove instruction prompts, and replace the contents of cells B9 - E70 by typing into them)</t>
  </si>
  <si>
    <t xml:space="preserve">REFERENCES: </t>
  </si>
  <si>
    <t>kg(s) = kilogram(s)</t>
  </si>
  <si>
    <t>lb(s) = pound(s)</t>
  </si>
  <si>
    <t>Sorghum - cracked, or dry-rolled grain</t>
  </si>
  <si>
    <t>Barley - steam-flaked grain</t>
  </si>
  <si>
    <t xml:space="preserve">Step 1a: Click on the "MODIFY FEEDSTUFF NUTRIENT COMPOSITION OR ADD FEEDSTUFFS" button or click on the "Feedstuff nutrient composition" tab at the bottom of the spreadsheet in order to modify feedstuff nutrient composition and add or modify custom feedstuffs.  This workbook comes pre-loaded with many common supplemental feedstuffs.  Where available, NASEM (2016) values for nutrient composition were entered.  Otherwise, generic formulations were developed to provide representative examples of the nutrient composition of various commercial feeds.  However, the user has the option to replace the nutrient composition of the pre-loaded feedstuffs and to add up to 5 additional custom entries.  It is always recommended to replace the pre-loaded nutrient composition with actual analysis or expected nutrient composition results where applicable.  Follow step 1b in order to update the pre-loaded nutrient composition with these values.  Similarly, additional feedstuffs that do not appear in the list (cells B9-B65) that users wish to compare should be added as custom entries in cells B66-B70.  Users may add up to 5 custom entries.  Follow step 1c in order to add custom entries.  </t>
  </si>
  <si>
    <t xml:space="preserve">After steps 1a-1c are complete, this information will automatically be updated and apply to the workbook, and users should move on to step 2.  			</t>
  </si>
  <si>
    <t xml:space="preserve">Step 2b: Complete the required entries (tan-colored cells) for table 2.  Begin by selecting up to 5 supplemental feedstuffs to compare by making the appropriate selection from the drop-down menus located in cells B10-B14.  This will automatically pull in the necessary nutrient composition information for each of the selected options.  If the option of interest is unavailable through the drop-down menu, it can be added on the "Feedstuff nutrient composition" sheet by following the instructions previously outlined in step 1c.  Next, enter the retail cost for each respective feedstuff (expressed in $ per unit of purchase) in cells C10 - C14, as well as the unit of purchase (expressed in lbs as-received) in cells D10 - D14.  Then, enter the delivery or transportation cost in cells E10 - E14, expressed in $ per unit of purchase.  These cells can be left blank if no delivery or transportation costs will be assigned to a respective feedstuff.  Next, select or enter the appropriate unit of storage to which storage costs will be defined in cells F10 - F14, expressed in lbs as-stored.  Next, enter any storage facility and labor costs in cells G10 - G14, expressed in $ per unit of storage.  Finally, enter the estimated storage shrink for each respective feedstuff in cells H10 - H14, expressed in % as-stored, before moving on to step 2c.  Storage shrink is the % of purchased feedstuff that will either disappear or spoil during storage, and therefore be unfeedable.  </t>
  </si>
  <si>
    <t xml:space="preserve">Step 2c: Complete the required entries (tan-colored cells) for Table 3.  Begin by using the drop-down menus in cells C20 – C24 to select if the respective feedstuff is a self-limiting supplement, by selecting either "Yes" or "No."  Examples of self-limiting supplemental feedstuffs include many tubs, blocks, liquid feeds, and some commercial feeds where cattle are expected to consume less than they would of other, non-limited feedstuffs, due to some aspect of the product that limits the ability or desire of cattle to consume more when offered free choice.  For self-limited supplements only, also enter the appropriate expected daily intake in cells D20 – D24, expressed in lbs as-fed per head per day.  For example, if the expected self-limited intake of the respective feedstuff is 1.5 lbs per head per day, enter 1.5.  Next, for all feedstuffs, enter the appropriate amount that will be fed (expressed in lbs as-fed per feeding event) in cells E20 – E24, followed by the supplementation frequency (expressed in number of times per week) in cells F20 – F24.  Then, enter the appropriate feeding equipment and labor costs in cells G20 – G24, expressed in total $ per feeding event.  Finally, select or enter the estimated handling and feeding shrink in cells H20 – H24, expressed as a % as-fed.  Handling and feeding shrink is the % of feedstuff that disappears during the handling and feeding process and is therefore not consumed by cattle.  Successful completion of these entries will result in automatically calculated costs of each respective feedstuff that will then be automatically included in the proceeding supplemental feedstuff value calculations and supplementation cost estimations.  </t>
  </si>
  <si>
    <t xml:space="preserve">*Note* - Only enter information in the tan-colored cells. All other cells will either be automatically populated or calculated based upon entry of information in other cells. The workbook will not allow the user to enter information in other cells.  "MISSING INPUT" indicates that information has not been selected in one or more cells that are required for a respective calculation.  Clicking on a tan-colored cell, as well as some other cells will prompt an information box to appear.  Simply hit the escape key in order to make the box disappear.  Similarly, hit the escape key to close a drop-down menu.  </t>
  </si>
  <si>
    <t xml:space="preserve">Step 3a: Table 6 provides an estimate of the total calculated amounts of feedstuff that are required to be consumed, lost to storage shrink, lost to feeding shrink, and required to be purchased in cells C46 – C50, D46 – D50, E46 – E50, and F46 – F50, respectively.  Self-limited feedstuffs that require an intake level greater than was declared as expected will return either "Required intake is greater than self-limited intake" or "OPTION NOT APPLICABLE" responses.  This occurs when cattle are not expected to voluntarily consume enough of the feedstuff to provide the daily amount of supplemental protein or energy that was defined in Table 4 and thus required in order to meet the criteria of the supplementation scenario. </t>
  </si>
  <si>
    <t xml:space="preserve">Step 3b: Table 7 should be used to evaluate the realized nutrient cost of the supplemental feedstuffs that have been selected after considering the other information that has been provided.  Use this information to identify the most economical option for the nutrient(s) of interest.  The most economical option will be highlighted in green, and the least economical option will be highlighted in red.  It is important to note that there may be other factors that influence the value of a supplemental feedstuff that can only be accounted for in the comparison if the economic value of those respective factors was incorporated through adjusting costs or cost savings accordingly.  Some examples may be the added value or cost savings that could be attributed to the mineral and vitamin content of a supplemental feedstuff, or its ability to act as a vehicle of delivery for a feed additive, drug, or growth promoting technology.  Consult with your nutritionist to determine the economic value of those factors.  </t>
  </si>
  <si>
    <t xml:space="preserve">Texas A&amp;M AgriLife Extension is an equal opportunity employer and program provider. </t>
  </si>
  <si>
    <t xml:space="preserve">Texas A&amp;M AgriLife Extension provides equal opportunities in its programs and employment to all persons, regardless of race, color, sex, religion, national origin, disability, age, genetic information, veteran status, sexual orientation, or gender identity.  </t>
  </si>
  <si>
    <t xml:space="preserve">Texas A&amp;M AgriLife Extension is an equal opportunity employer and program provider.  </t>
  </si>
  <si>
    <t xml:space="preserve">Texas A&amp;M AgriLife Extension is an equal opportunity empolyer and program provider.  </t>
  </si>
  <si>
    <t xml:space="preserve">Numbers in Table 6 are rounded to the nearest lb.  Values of 0 may be the result of rounding values that are less than 0.5.  </t>
  </si>
  <si>
    <r>
      <t>Step 1b: To replace the pre-loaded nutrient composition with actual analysis results or expected nutrient values, simply type the number into the cell and hit the enter key.  This is only an option for dry matter (DM), crude protein (CP), and total digestible nutrients (TDN). Please notice that dry matter (DM) is expressed on a % as-fed basis, while crude protein (CP) and total digestible nutrients (TDN) are expressed on a % of DM basis.  It is critical that the values be entered in these units and on the correct basis in order for the workbook to correctly perform the calculations.  If the available values are expressed in different units or on a different basis, then click on the "PERFORM FEEDSTUFF NUTRIENT UNIT OR BASIS CONVERSIONS" button or the "Nutrient unit-basis conversions" tab for assistance with the conversions.  Feedstuff nutrient composition information obtained from a feed tag or product label is typically expressed on an as-fed basis, unless otherwise specified, and generally does not contain an energy value.  Expected energy values can often be obtained by contacting either a technical support person for the product or your nutritionist.  Net energy for maintenance (NE</t>
    </r>
    <r>
      <rPr>
        <vertAlign val="subscript"/>
        <sz val="12"/>
        <color theme="0"/>
        <rFont val="Open Sans"/>
        <family val="2"/>
      </rPr>
      <t>m</t>
    </r>
    <r>
      <rPr>
        <sz val="12"/>
        <color theme="0"/>
        <rFont val="Open Sans"/>
        <family val="2"/>
      </rPr>
      <t>) and net energy for gain (NE</t>
    </r>
    <r>
      <rPr>
        <vertAlign val="subscript"/>
        <sz val="12"/>
        <color theme="0"/>
        <rFont val="Open Sans"/>
        <family val="2"/>
      </rPr>
      <t>g</t>
    </r>
    <r>
      <rPr>
        <sz val="12"/>
        <color theme="0"/>
        <rFont val="Open Sans"/>
        <family val="2"/>
      </rPr>
      <t xml:space="preserve">) values for each of the pre-populated feedstuffs and custom entries can be altered by changing the TDN values as necessary and are expressed on a Mcal per hundredweight (Mcal/cwt.) of DM basis.  </t>
    </r>
  </si>
  <si>
    <r>
      <t>Step 1c: To add additional feedstuffs as custom entries, simply type the names of the desired supplemental feedstuffs in cells B66-B70, DM content in cells C66-C70, CP content in cells D66-D70, and TDN content in cells E66-E70, where DM is expressed on a % as-fed basis, while CP and TDN are expressed on a % of DM basis.  Net energy values (NE</t>
    </r>
    <r>
      <rPr>
        <vertAlign val="subscript"/>
        <sz val="12"/>
        <color theme="0"/>
        <rFont val="Open Sans"/>
        <family val="2"/>
      </rPr>
      <t>m</t>
    </r>
    <r>
      <rPr>
        <sz val="12"/>
        <color theme="0"/>
        <rFont val="Open Sans"/>
        <family val="2"/>
      </rPr>
      <t xml:space="preserve"> and NE</t>
    </r>
    <r>
      <rPr>
        <vertAlign val="subscript"/>
        <sz val="12"/>
        <color theme="0"/>
        <rFont val="Open Sans"/>
        <family val="2"/>
      </rPr>
      <t>g</t>
    </r>
    <r>
      <rPr>
        <sz val="12"/>
        <color theme="0"/>
        <rFont val="Open Sans"/>
        <family val="2"/>
      </rPr>
      <t xml:space="preserve">, expressed on a Mcal/cwt. of DM basis) can be modified by altering the TDN values that are entered in cells E66-E70.  The same unit and basis conversion concepts that were discussed in step 1b also apply to entering nutrient content information for custom feedstuff entries.  After typing each entry, hit the enter key in order for the workbook to recognize the entry.  			</t>
    </r>
  </si>
  <si>
    <r>
      <t>Instructions</t>
    </r>
    <r>
      <rPr>
        <b/>
        <i/>
        <sz val="12"/>
        <color theme="0"/>
        <rFont val="Open Sans"/>
        <family val="2"/>
      </rPr>
      <t xml:space="preserve">: </t>
    </r>
    <r>
      <rPr>
        <sz val="12"/>
        <color theme="0"/>
        <rFont val="Open Sans"/>
        <family val="2"/>
      </rPr>
      <t xml:space="preserve">This calculator can be operated by following the proceeding guidelines: </t>
    </r>
  </si>
  <si>
    <r>
      <t>Step 2d: In order to evaluate nutrient cost as well as the cost of supplementation for a specific scenario, complete the required entries (tan-colored cells; C28 - C32) in Table 4.  Begin by selecting the appropriate number of head to be supplemented from the drop-down menu in cell C28.  For example, if a total of 100 cows will be supplemented, enter or select 100.  Next, either directly enter or select the amount of CP, TDN, and/or NE</t>
    </r>
    <r>
      <rPr>
        <vertAlign val="subscript"/>
        <sz val="12"/>
        <color theme="0"/>
        <rFont val="Open Sans"/>
        <family val="2"/>
      </rPr>
      <t>m</t>
    </r>
    <r>
      <rPr>
        <sz val="12"/>
        <color theme="0"/>
        <rFont val="Open Sans"/>
        <family val="2"/>
      </rPr>
      <t xml:space="preserve"> to be supplemented from the drop-down menu in cells C29, C30, and C31, respectively, expressed on either a lb (for CP and TDN) or Mcal (for NE</t>
    </r>
    <r>
      <rPr>
        <vertAlign val="subscript"/>
        <sz val="12"/>
        <color theme="0"/>
        <rFont val="Open Sans"/>
        <family val="2"/>
      </rPr>
      <t>m</t>
    </r>
    <r>
      <rPr>
        <sz val="12"/>
        <color theme="0"/>
        <rFont val="Open Sans"/>
        <family val="2"/>
      </rPr>
      <t xml:space="preserve">) per head per day basis.  Then, either directly enter or select the total duration of the supplementation period from the drop-down menu in cell C32, expressed in days.  For example, if this group of cattle will be supplemented for a total of 120 days, enter or select 120.  If the necessary options are not listed in the drop-down menus, the appropriate numbers can be manually typed into any of these 5 cells.  The information selected for or entered into these cells will then be used to calculate the amount of each feedstuff required to meet the defined protein and energy supplementation criteria, which will appear in cells F37 - F41 of Table 5, expressed in lbs as-consumed per head per day.  </t>
    </r>
  </si>
  <si>
    <r>
      <t>NE</t>
    </r>
    <r>
      <rPr>
        <vertAlign val="subscript"/>
        <sz val="12"/>
        <color theme="0"/>
        <rFont val="Open Sans"/>
        <family val="2"/>
      </rPr>
      <t>m</t>
    </r>
    <r>
      <rPr>
        <sz val="12"/>
        <color theme="0"/>
        <rFont val="Open Sans"/>
        <family val="2"/>
      </rPr>
      <t xml:space="preserve"> = net energy for maintenance</t>
    </r>
  </si>
  <si>
    <r>
      <t>NE</t>
    </r>
    <r>
      <rPr>
        <vertAlign val="subscript"/>
        <sz val="12"/>
        <color theme="0"/>
        <rFont val="Open Sans"/>
        <family val="2"/>
      </rPr>
      <t>g</t>
    </r>
    <r>
      <rPr>
        <sz val="12"/>
        <color theme="0"/>
        <rFont val="Open Sans"/>
        <family val="2"/>
      </rPr>
      <t xml:space="preserve"> = net energy for gain</t>
    </r>
  </si>
  <si>
    <r>
      <t xml:space="preserve">*Feedstuff nutrient composition and custom feedstuff entry, </t>
    </r>
    <r>
      <rPr>
        <b/>
        <u/>
        <sz val="12"/>
        <color theme="0"/>
        <rFont val="Open Sans"/>
        <family val="2"/>
      </rPr>
      <t>with dry matter (DM) entered on an as-fed basis, and all other nutrients entered on a DM basis</t>
    </r>
    <r>
      <rPr>
        <b/>
        <sz val="12"/>
        <color theme="0"/>
        <rFont val="Open Sans"/>
        <family val="2"/>
      </rPr>
      <t>*</t>
    </r>
  </si>
  <si>
    <r>
      <t>Net energy for maintenance (NE</t>
    </r>
    <r>
      <rPr>
        <b/>
        <vertAlign val="subscript"/>
        <sz val="12"/>
        <color theme="0"/>
        <rFont val="Open Sans"/>
        <family val="2"/>
      </rPr>
      <t>m</t>
    </r>
    <r>
      <rPr>
        <b/>
        <sz val="12"/>
        <color theme="0"/>
        <rFont val="Open Sans"/>
        <family val="2"/>
      </rPr>
      <t>), Mcal/cwt. of DM</t>
    </r>
  </si>
  <si>
    <r>
      <t>Net energy for gain (NE</t>
    </r>
    <r>
      <rPr>
        <b/>
        <vertAlign val="subscript"/>
        <sz val="12"/>
        <color theme="0"/>
        <rFont val="Open Sans"/>
        <family val="2"/>
      </rPr>
      <t>g</t>
    </r>
    <r>
      <rPr>
        <b/>
        <sz val="12"/>
        <color theme="0"/>
        <rFont val="Open Sans"/>
        <family val="2"/>
      </rPr>
      <t>), Mcal/cwt. of DM</t>
    </r>
  </si>
  <si>
    <r>
      <t>Net energy for maintenance (NE</t>
    </r>
    <r>
      <rPr>
        <b/>
        <vertAlign val="subscript"/>
        <sz val="12"/>
        <color theme="0"/>
        <rFont val="Open Sans"/>
        <family val="2"/>
      </rPr>
      <t>m</t>
    </r>
    <r>
      <rPr>
        <b/>
        <sz val="12"/>
        <color theme="0"/>
        <rFont val="Open Sans"/>
        <family val="2"/>
      </rPr>
      <t>), Mcal/cwt. as-fed</t>
    </r>
  </si>
  <si>
    <r>
      <t>Net energy for gain (NE</t>
    </r>
    <r>
      <rPr>
        <b/>
        <vertAlign val="subscript"/>
        <sz val="12"/>
        <color theme="0"/>
        <rFont val="Open Sans"/>
        <family val="2"/>
      </rPr>
      <t>g</t>
    </r>
    <r>
      <rPr>
        <b/>
        <sz val="12"/>
        <color theme="0"/>
        <rFont val="Open Sans"/>
        <family val="2"/>
      </rPr>
      <t>), Mcal/cwt. as-fed</t>
    </r>
  </si>
  <si>
    <r>
      <t xml:space="preserve">NASEM. 2016. Nutrient requirements of beef cattle. 8th edition. </t>
    </r>
    <r>
      <rPr>
        <i/>
        <sz val="10"/>
        <color theme="0"/>
        <rFont val="Open Sans"/>
        <family val="2"/>
      </rPr>
      <t>Natl. Acad. Press</t>
    </r>
    <r>
      <rPr>
        <sz val="10"/>
        <color theme="0"/>
        <rFont val="Open Sans"/>
        <family val="2"/>
      </rPr>
      <t xml:space="preserve">. Washington, DC. </t>
    </r>
  </si>
  <si>
    <r>
      <t xml:space="preserve">NRC. 1996. Nutrient requirements of beef cattle. 7th edition. </t>
    </r>
    <r>
      <rPr>
        <i/>
        <sz val="10"/>
        <color theme="0"/>
        <rFont val="Open Sans"/>
        <family val="2"/>
      </rPr>
      <t xml:space="preserve">Natl. Acad. Press. </t>
    </r>
    <r>
      <rPr>
        <sz val="10"/>
        <color theme="0"/>
        <rFont val="Open Sans"/>
        <family val="2"/>
      </rPr>
      <t xml:space="preserve">Washington, DC. </t>
    </r>
  </si>
  <si>
    <r>
      <rPr>
        <sz val="10"/>
        <color theme="0"/>
        <rFont val="Open Sans"/>
        <family val="2"/>
      </rPr>
      <t xml:space="preserve">Galyean, M.L., N.A. Cole, L.O. Tedeschi, and M.E. Branine. 2016. BOARD INVITED REVIEW: Efficiency of converting digestible energy to metabolizable energy and reevaluation of the California Net Energy System maintenance requirements and equations for predicting dietary energy values for beef cattle. </t>
    </r>
    <r>
      <rPr>
        <i/>
        <sz val="10"/>
        <color theme="0"/>
        <rFont val="Open Sans"/>
        <family val="2"/>
      </rPr>
      <t xml:space="preserve">J. Anim. Sci. </t>
    </r>
    <r>
      <rPr>
        <sz val="10"/>
        <color theme="0"/>
        <rFont val="Open Sans"/>
        <family val="2"/>
      </rPr>
      <t>94:1329-1341. doi: 10.257/jas2015-0223</t>
    </r>
  </si>
  <si>
    <r>
      <t xml:space="preserve">Enter expected daily intake </t>
    </r>
    <r>
      <rPr>
        <b/>
        <sz val="12"/>
        <color rgb="FF92D050"/>
        <rFont val="Open Sans"/>
        <family val="2"/>
      </rPr>
      <t>(for self-limiting supplements only)</t>
    </r>
  </si>
  <si>
    <r>
      <t>Minimum amount of supplemental NE</t>
    </r>
    <r>
      <rPr>
        <vertAlign val="subscript"/>
        <sz val="12"/>
        <color theme="0"/>
        <rFont val="Open Sans"/>
        <family val="2"/>
      </rPr>
      <t>m</t>
    </r>
    <r>
      <rPr>
        <sz val="12"/>
        <color theme="0"/>
        <rFont val="Open Sans"/>
        <family val="2"/>
      </rPr>
      <t xml:space="preserve"> to provide, Mcal/head/day</t>
    </r>
  </si>
  <si>
    <r>
      <t>To provide NE</t>
    </r>
    <r>
      <rPr>
        <vertAlign val="subscript"/>
        <sz val="12"/>
        <color theme="0"/>
        <rFont val="Open Sans"/>
        <family val="2"/>
      </rPr>
      <t>m</t>
    </r>
    <r>
      <rPr>
        <sz val="12"/>
        <color theme="0"/>
        <rFont val="Open Sans"/>
        <family val="2"/>
      </rPr>
      <t xml:space="preserve"> amount</t>
    </r>
  </si>
  <si>
    <r>
      <t>($/Mcal of NE</t>
    </r>
    <r>
      <rPr>
        <vertAlign val="subscript"/>
        <sz val="12"/>
        <color theme="0"/>
        <rFont val="Open Sans"/>
        <family val="2"/>
      </rPr>
      <t>m</t>
    </r>
    <r>
      <rPr>
        <sz val="12"/>
        <color theme="0"/>
        <rFont val="Open Sans"/>
        <family val="2"/>
      </rPr>
      <t>)</t>
    </r>
  </si>
  <si>
    <r>
      <t>($/Mcal of NE</t>
    </r>
    <r>
      <rPr>
        <vertAlign val="subscript"/>
        <sz val="12"/>
        <color theme="0"/>
        <rFont val="Open Sans"/>
        <family val="2"/>
      </rPr>
      <t>g</t>
    </r>
    <r>
      <rPr>
        <sz val="12"/>
        <color theme="0"/>
        <rFont val="Open Sans"/>
        <family val="2"/>
      </rPr>
      <t>)</t>
    </r>
  </si>
  <si>
    <r>
      <t>Net energy for maintenance (NE</t>
    </r>
    <r>
      <rPr>
        <vertAlign val="subscript"/>
        <sz val="12"/>
        <color theme="0"/>
        <rFont val="Open Sans"/>
        <family val="2"/>
      </rPr>
      <t>m</t>
    </r>
    <r>
      <rPr>
        <sz val="12"/>
        <color theme="0"/>
        <rFont val="Open Sans"/>
        <family val="2"/>
      </rPr>
      <t>)</t>
    </r>
  </si>
  <si>
    <r>
      <t>Net energy for gain (NE</t>
    </r>
    <r>
      <rPr>
        <vertAlign val="subscript"/>
        <sz val="12"/>
        <color theme="0"/>
        <rFont val="Open Sans"/>
        <family val="2"/>
      </rPr>
      <t>g</t>
    </r>
    <r>
      <rPr>
        <sz val="12"/>
        <color theme="0"/>
        <rFont val="Open Sans"/>
        <family val="2"/>
      </rPr>
      <t>)</t>
    </r>
  </si>
  <si>
    <r>
      <t>Mcal of NE</t>
    </r>
    <r>
      <rPr>
        <vertAlign val="subscript"/>
        <sz val="12"/>
        <color theme="0"/>
        <rFont val="Open Sans"/>
        <family val="2"/>
      </rPr>
      <t>m</t>
    </r>
    <r>
      <rPr>
        <sz val="12"/>
        <color theme="0"/>
        <rFont val="Open Sans"/>
        <family val="2"/>
      </rPr>
      <t>/cwt. of DM</t>
    </r>
  </si>
  <si>
    <r>
      <t>Mcal of NE</t>
    </r>
    <r>
      <rPr>
        <vertAlign val="subscript"/>
        <sz val="12"/>
        <color theme="0"/>
        <rFont val="Open Sans"/>
        <family val="2"/>
      </rPr>
      <t>g</t>
    </r>
    <r>
      <rPr>
        <sz val="12"/>
        <color theme="0"/>
        <rFont val="Open Sans"/>
        <family val="2"/>
      </rPr>
      <t>/cwt. of DM</t>
    </r>
  </si>
  <si>
    <t xml:space="preserve">Responses of "Required intake is greater than self-limited intake" and "OPTION NOT APPLICABLE" are the result of the level of intake required to meet user-defined supplemental protein and energy specifications (Table 4) exceeding the intake limitations of a self-limited feedstuff.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</si>
</sst>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quot;$&quot;#,##0.00"/>
    <numFmt numFmtId="166" formatCode="0.000000000000000"/>
    <numFmt numFmtId="167" formatCode="&quot;$&quot;#,##0.000"/>
    <numFmt numFmtId="168" formatCode="0.0%"/>
    <numFmt numFmtId="169" formatCode="0.00000000"/>
  </numFmts>
  <fonts count="36" x14ac:knownFonts="1">
    <font>
      <sz val="11"/>
      <color theme="1"/>
      <name val="Calibri"/>
      <family val="2"/>
      <scheme val="minor"/>
    </font>
    <font>
      <sz val="12"/>
      <color theme="1"/>
      <name val="Calibri"/>
      <family val="2"/>
      <scheme val="minor"/>
    </font>
    <font>
      <sz val="11"/>
      <color theme="1"/>
      <name val="Palatino Linotype"/>
      <family val="1"/>
    </font>
    <font>
      <sz val="10"/>
      <color theme="0"/>
      <name val="Palatino Linotype"/>
      <family val="1"/>
    </font>
    <font>
      <vertAlign val="subscript"/>
      <sz val="10"/>
      <color theme="0"/>
      <name val="Palatino Linotype"/>
      <family val="1"/>
    </font>
    <font>
      <u/>
      <sz val="11"/>
      <color theme="10"/>
      <name val="Calibri"/>
      <family val="2"/>
      <scheme val="minor"/>
    </font>
    <font>
      <sz val="12"/>
      <color theme="0"/>
      <name val="Open Sans"/>
      <family val="2"/>
    </font>
    <font>
      <vertAlign val="subscript"/>
      <sz val="12"/>
      <color theme="0"/>
      <name val="Open Sans"/>
      <family val="2"/>
    </font>
    <font>
      <sz val="11"/>
      <color theme="1"/>
      <name val="Open Sans"/>
      <family val="2"/>
    </font>
    <font>
      <sz val="11"/>
      <color theme="0"/>
      <name val="Open Sans"/>
      <family val="2"/>
    </font>
    <font>
      <b/>
      <sz val="11"/>
      <color theme="0"/>
      <name val="Open Sans"/>
      <family val="2"/>
    </font>
    <font>
      <b/>
      <sz val="22"/>
      <color theme="0"/>
      <name val="Open Sans"/>
      <family val="2"/>
    </font>
    <font>
      <sz val="22"/>
      <color theme="1"/>
      <name val="Open Sans"/>
      <family val="2"/>
    </font>
    <font>
      <b/>
      <sz val="14"/>
      <color theme="0"/>
      <name val="Open Sans"/>
      <family val="2"/>
    </font>
    <font>
      <sz val="14"/>
      <color theme="1"/>
      <name val="Open Sans"/>
      <family val="2"/>
    </font>
    <font>
      <i/>
      <sz val="12"/>
      <color theme="0"/>
      <name val="Open Sans"/>
      <family val="2"/>
    </font>
    <font>
      <i/>
      <sz val="12"/>
      <color theme="1"/>
      <name val="Open Sans"/>
      <family val="2"/>
    </font>
    <font>
      <sz val="12"/>
      <color theme="1"/>
      <name val="Open Sans"/>
      <family val="2"/>
    </font>
    <font>
      <b/>
      <i/>
      <u/>
      <sz val="12"/>
      <color theme="0"/>
      <name val="Open Sans"/>
      <family val="2"/>
    </font>
    <font>
      <b/>
      <i/>
      <sz val="12"/>
      <color theme="0"/>
      <name val="Open Sans"/>
      <family val="2"/>
    </font>
    <font>
      <i/>
      <sz val="11"/>
      <color theme="1"/>
      <name val="Open Sans"/>
      <family val="2"/>
    </font>
    <font>
      <b/>
      <sz val="12"/>
      <color theme="0"/>
      <name val="Open Sans"/>
      <family val="2"/>
    </font>
    <font>
      <b/>
      <sz val="11"/>
      <color theme="1"/>
      <name val="Open Sans"/>
      <family val="2"/>
    </font>
    <font>
      <i/>
      <strike/>
      <sz val="12"/>
      <color theme="0"/>
      <name val="Open Sans"/>
      <family val="2"/>
    </font>
    <font>
      <i/>
      <sz val="9"/>
      <color theme="0"/>
      <name val="Open Sans"/>
      <family val="2"/>
    </font>
    <font>
      <i/>
      <sz val="9"/>
      <color theme="1"/>
      <name val="Open Sans"/>
      <family val="2"/>
    </font>
    <font>
      <sz val="16"/>
      <color theme="1"/>
      <name val="Open Sans"/>
      <family val="2"/>
    </font>
    <font>
      <b/>
      <u/>
      <sz val="12"/>
      <color theme="0"/>
      <name val="Open Sans"/>
      <family val="2"/>
    </font>
    <font>
      <b/>
      <sz val="12"/>
      <color theme="1"/>
      <name val="Open Sans"/>
      <family val="2"/>
    </font>
    <font>
      <b/>
      <vertAlign val="subscript"/>
      <sz val="12"/>
      <color theme="0"/>
      <name val="Open Sans"/>
      <family val="2"/>
    </font>
    <font>
      <u/>
      <sz val="10"/>
      <color theme="0"/>
      <name val="Open Sans"/>
      <family val="2"/>
    </font>
    <font>
      <sz val="10"/>
      <color theme="0"/>
      <name val="Open Sans"/>
      <family val="2"/>
    </font>
    <font>
      <i/>
      <sz val="10"/>
      <color theme="0"/>
      <name val="Open Sans"/>
      <family val="2"/>
    </font>
    <font>
      <b/>
      <sz val="12"/>
      <color rgb="FF92D050"/>
      <name val="Open Sans"/>
      <family val="2"/>
    </font>
    <font>
      <i/>
      <u/>
      <sz val="12"/>
      <color theme="0"/>
      <name val="Open Sans"/>
      <family val="2"/>
    </font>
    <font>
      <b/>
      <sz val="22"/>
      <color theme="1"/>
      <name val="Open Sans"/>
      <family val="2"/>
    </font>
  </fonts>
  <fills count="5">
    <fill>
      <patternFill patternType="none"/>
    </fill>
    <fill>
      <patternFill patternType="gray125"/>
    </fill>
    <fill>
      <patternFill patternType="solid">
        <fgColor rgb="FF500000"/>
        <bgColor indexed="64"/>
      </patternFill>
    </fill>
    <fill>
      <patternFill patternType="solid">
        <fgColor rgb="FFD6D2C4"/>
        <bgColor indexed="64"/>
      </patternFill>
    </fill>
    <fill>
      <patternFill patternType="solid">
        <fgColor rgb="FF003C71"/>
        <bgColor indexed="64"/>
      </patternFill>
    </fill>
  </fills>
  <borders count="118">
    <border>
      <left/>
      <right/>
      <top/>
      <bottom/>
      <diagonal/>
    </border>
    <border>
      <left/>
      <right/>
      <top/>
      <bottom style="medium">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thick">
        <color theme="0"/>
      </left>
      <right/>
      <top style="thick">
        <color theme="0"/>
      </top>
      <bottom/>
      <diagonal/>
    </border>
    <border>
      <left style="thick">
        <color theme="0"/>
      </left>
      <right/>
      <top/>
      <bottom/>
      <diagonal/>
    </border>
    <border>
      <left style="thick">
        <color theme="0"/>
      </left>
      <right/>
      <top/>
      <bottom style="thick">
        <color theme="0"/>
      </bottom>
      <diagonal/>
    </border>
    <border>
      <left/>
      <right/>
      <top/>
      <bottom style="thick">
        <color theme="0"/>
      </bottom>
      <diagonal/>
    </border>
    <border>
      <left style="thick">
        <color theme="0"/>
      </left>
      <right/>
      <top/>
      <bottom style="dotted">
        <color theme="0"/>
      </bottom>
      <diagonal/>
    </border>
    <border>
      <left style="dotted">
        <color theme="1"/>
      </left>
      <right style="dotted">
        <color theme="1"/>
      </right>
      <top/>
      <bottom style="thick">
        <color theme="0"/>
      </bottom>
      <diagonal/>
    </border>
    <border>
      <left style="dotted">
        <color theme="1"/>
      </left>
      <right style="thick">
        <color theme="0"/>
      </right>
      <top/>
      <bottom style="thick">
        <color theme="0"/>
      </bottom>
      <diagonal/>
    </border>
    <border>
      <left style="dotted">
        <color auto="1"/>
      </left>
      <right style="dotted">
        <color auto="1"/>
      </right>
      <top/>
      <bottom/>
      <diagonal/>
    </border>
    <border>
      <left style="dotted">
        <color auto="1"/>
      </left>
      <right style="dotted">
        <color auto="1"/>
      </right>
      <top/>
      <bottom style="thick">
        <color theme="0"/>
      </bottom>
      <diagonal/>
    </border>
    <border>
      <left style="dotted">
        <color auto="1"/>
      </left>
      <right style="dotted">
        <color auto="1"/>
      </right>
      <top style="dotted">
        <color theme="0"/>
      </top>
      <bottom/>
      <diagonal/>
    </border>
    <border>
      <left style="dotted">
        <color auto="1"/>
      </left>
      <right style="thick">
        <color theme="0"/>
      </right>
      <top/>
      <bottom style="thick">
        <color theme="0"/>
      </bottom>
      <diagonal/>
    </border>
    <border>
      <left style="dotted">
        <color auto="1"/>
      </left>
      <right style="thick">
        <color theme="0"/>
      </right>
      <top/>
      <bottom/>
      <diagonal/>
    </border>
    <border>
      <left style="dotted">
        <color auto="1"/>
      </left>
      <right style="thick">
        <color theme="0"/>
      </right>
      <top style="dotted">
        <color theme="0"/>
      </top>
      <bottom/>
      <diagonal/>
    </border>
    <border>
      <left style="thick">
        <color theme="0"/>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ck">
        <color theme="0"/>
      </right>
      <top style="dotted">
        <color auto="1"/>
      </top>
      <bottom style="dotted">
        <color auto="1"/>
      </bottom>
      <diagonal/>
    </border>
    <border>
      <left style="dotted">
        <color auto="1"/>
      </left>
      <right style="dotted">
        <color auto="1"/>
      </right>
      <top style="dotted">
        <color auto="1"/>
      </top>
      <bottom style="thick">
        <color theme="0"/>
      </bottom>
      <diagonal/>
    </border>
    <border>
      <left style="thick">
        <color theme="0"/>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ck">
        <color theme="0"/>
      </right>
      <top/>
      <bottom style="dotted">
        <color auto="1"/>
      </bottom>
      <diagonal/>
    </border>
    <border>
      <left/>
      <right style="thick">
        <color theme="0"/>
      </right>
      <top/>
      <bottom/>
      <diagonal/>
    </border>
    <border>
      <left/>
      <right style="thick">
        <color theme="0"/>
      </right>
      <top style="thick">
        <color theme="0"/>
      </top>
      <bottom style="thin">
        <color theme="0"/>
      </bottom>
      <diagonal/>
    </border>
    <border>
      <left/>
      <right/>
      <top style="thick">
        <color theme="0"/>
      </top>
      <bottom style="thin">
        <color theme="0"/>
      </bottom>
      <diagonal/>
    </border>
    <border>
      <left/>
      <right/>
      <top style="thin">
        <color theme="0"/>
      </top>
      <bottom style="thin">
        <color theme="0"/>
      </bottom>
      <diagonal/>
    </border>
    <border>
      <left style="dotted">
        <color auto="1"/>
      </left>
      <right style="dotted">
        <color auto="1"/>
      </right>
      <top style="thin">
        <color theme="0"/>
      </top>
      <bottom style="thin">
        <color theme="0"/>
      </bottom>
      <diagonal/>
    </border>
    <border>
      <left style="dotted">
        <color theme="1"/>
      </left>
      <right style="dotted">
        <color theme="1"/>
      </right>
      <top style="thin">
        <color theme="0"/>
      </top>
      <bottom/>
      <diagonal/>
    </border>
    <border>
      <left style="thick">
        <color theme="0"/>
      </left>
      <right/>
      <top style="dotted">
        <color auto="1"/>
      </top>
      <bottom/>
      <diagonal/>
    </border>
    <border>
      <left style="dotted">
        <color auto="1"/>
      </left>
      <right style="dotted">
        <color auto="1"/>
      </right>
      <top style="dotted">
        <color auto="1"/>
      </top>
      <bottom/>
      <diagonal/>
    </border>
    <border>
      <left style="thick">
        <color theme="0"/>
      </left>
      <right/>
      <top style="dotted">
        <color auto="1"/>
      </top>
      <bottom style="dotted">
        <color auto="1"/>
      </bottom>
      <diagonal/>
    </border>
    <border>
      <left/>
      <right/>
      <top style="dotted">
        <color auto="1"/>
      </top>
      <bottom style="dotted">
        <color auto="1"/>
      </bottom>
      <diagonal/>
    </border>
    <border>
      <left style="thick">
        <color theme="0"/>
      </left>
      <right/>
      <top style="dotted">
        <color auto="1"/>
      </top>
      <bottom style="thick">
        <color theme="0"/>
      </bottom>
      <diagonal/>
    </border>
    <border>
      <left/>
      <right/>
      <top style="dotted">
        <color auto="1"/>
      </top>
      <bottom style="thick">
        <color theme="0"/>
      </bottom>
      <diagonal/>
    </border>
    <border>
      <left style="dotted">
        <color auto="1"/>
      </left>
      <right style="thick">
        <color theme="0"/>
      </right>
      <top style="dotted">
        <color auto="1"/>
      </top>
      <bottom style="thick">
        <color theme="0"/>
      </bottom>
      <diagonal/>
    </border>
    <border>
      <left/>
      <right style="thick">
        <color theme="0"/>
      </right>
      <top style="thick">
        <color theme="0"/>
      </top>
      <bottom/>
      <diagonal/>
    </border>
    <border>
      <left style="dotted">
        <color theme="1"/>
      </left>
      <right style="dotted">
        <color theme="1"/>
      </right>
      <top style="dotted">
        <color auto="1"/>
      </top>
      <bottom style="dotted">
        <color auto="1"/>
      </bottom>
      <diagonal/>
    </border>
    <border>
      <left style="dotted">
        <color theme="1"/>
      </left>
      <right style="thick">
        <color theme="0"/>
      </right>
      <top style="dotted">
        <color auto="1"/>
      </top>
      <bottom style="dotted">
        <color auto="1"/>
      </bottom>
      <diagonal/>
    </border>
    <border>
      <left/>
      <right/>
      <top/>
      <bottom style="dotted">
        <color auto="1"/>
      </bottom>
      <diagonal/>
    </border>
    <border>
      <left/>
      <right/>
      <top style="dotted">
        <color auto="1"/>
      </top>
      <bottom/>
      <diagonal/>
    </border>
    <border>
      <left style="thick">
        <color theme="0"/>
      </left>
      <right/>
      <top/>
      <bottom style="dotted">
        <color auto="1"/>
      </bottom>
      <diagonal/>
    </border>
    <border>
      <left style="dotted">
        <color auto="1"/>
      </left>
      <right style="thick">
        <color theme="0"/>
      </right>
      <top style="thin">
        <color theme="0"/>
      </top>
      <bottom style="thin">
        <color theme="0"/>
      </bottom>
      <diagonal/>
    </border>
    <border>
      <left style="dotted">
        <color theme="1"/>
      </left>
      <right style="thick">
        <color theme="0"/>
      </right>
      <top style="thin">
        <color theme="0"/>
      </top>
      <bottom/>
      <diagonal/>
    </border>
    <border>
      <left style="dotted">
        <color auto="1"/>
      </left>
      <right/>
      <top style="thick">
        <color theme="0"/>
      </top>
      <bottom style="thin">
        <color theme="0"/>
      </bottom>
      <diagonal/>
    </border>
    <border>
      <left style="dotted">
        <color auto="1"/>
      </left>
      <right/>
      <top style="thin">
        <color theme="0"/>
      </top>
      <bottom style="thin">
        <color theme="0"/>
      </bottom>
      <diagonal/>
    </border>
    <border>
      <left style="dotted">
        <color auto="1"/>
      </left>
      <right style="thick">
        <color theme="0"/>
      </right>
      <top style="thin">
        <color theme="0"/>
      </top>
      <bottom/>
      <diagonal/>
    </border>
    <border>
      <left style="dotted">
        <color auto="1"/>
      </left>
      <right style="dotted">
        <color auto="1"/>
      </right>
      <top style="thin">
        <color theme="0"/>
      </top>
      <bottom/>
      <diagonal/>
    </border>
    <border>
      <left style="thick">
        <color theme="0"/>
      </left>
      <right/>
      <top style="thick">
        <color theme="0"/>
      </top>
      <bottom style="thin">
        <color theme="0"/>
      </bottom>
      <diagonal/>
    </border>
    <border>
      <left style="thick">
        <color theme="0"/>
      </left>
      <right/>
      <top/>
      <bottom style="thin">
        <color theme="0"/>
      </bottom>
      <diagonal/>
    </border>
    <border>
      <left/>
      <right style="thick">
        <color theme="0"/>
      </right>
      <top style="thin">
        <color theme="0"/>
      </top>
      <bottom/>
      <diagonal/>
    </border>
    <border>
      <left style="dashed">
        <color auto="1"/>
      </left>
      <right style="dotted">
        <color auto="1"/>
      </right>
      <top style="thin">
        <color theme="0"/>
      </top>
      <bottom/>
      <diagonal/>
    </border>
    <border>
      <left style="dotted">
        <color auto="1"/>
      </left>
      <right style="thick">
        <color theme="0"/>
      </right>
      <top style="thin">
        <color theme="0"/>
      </top>
      <bottom style="dotted">
        <color auto="1"/>
      </bottom>
      <diagonal/>
    </border>
    <border>
      <left style="thick">
        <color theme="0"/>
      </left>
      <right style="dotted">
        <color auto="1"/>
      </right>
      <top style="thin">
        <color theme="0"/>
      </top>
      <bottom style="thin">
        <color theme="0"/>
      </bottom>
      <diagonal/>
    </border>
    <border>
      <left style="dotted">
        <color auto="1"/>
      </left>
      <right style="thick">
        <color theme="0"/>
      </right>
      <top style="dotted">
        <color auto="1"/>
      </top>
      <bottom/>
      <diagonal/>
    </border>
    <border>
      <left style="dotted">
        <color auto="1"/>
      </left>
      <right style="dotted">
        <color auto="1"/>
      </right>
      <top style="thin">
        <color theme="0"/>
      </top>
      <bottom style="dotted">
        <color auto="1"/>
      </bottom>
      <diagonal/>
    </border>
    <border>
      <left style="thick">
        <color theme="0"/>
      </left>
      <right style="thick">
        <color theme="0"/>
      </right>
      <top style="thin">
        <color theme="0"/>
      </top>
      <bottom style="dotted">
        <color auto="1"/>
      </bottom>
      <diagonal/>
    </border>
    <border>
      <left style="thick">
        <color theme="0"/>
      </left>
      <right/>
      <top style="thin">
        <color theme="0"/>
      </top>
      <bottom style="dotted">
        <color auto="1"/>
      </bottom>
      <diagonal/>
    </border>
    <border>
      <left style="thin">
        <color theme="0"/>
      </left>
      <right style="dotted">
        <color auto="1"/>
      </right>
      <top style="thin">
        <color theme="0"/>
      </top>
      <bottom style="thin">
        <color theme="0"/>
      </bottom>
      <diagonal/>
    </border>
    <border>
      <left style="thin">
        <color theme="0"/>
      </left>
      <right style="dotted">
        <color auto="1"/>
      </right>
      <top style="thin">
        <color theme="0"/>
      </top>
      <bottom style="dotted">
        <color auto="1"/>
      </bottom>
      <diagonal/>
    </border>
    <border>
      <left style="thin">
        <color theme="0"/>
      </left>
      <right style="dotted">
        <color auto="1"/>
      </right>
      <top style="dotted">
        <color auto="1"/>
      </top>
      <bottom style="dotted">
        <color auto="1"/>
      </bottom>
      <diagonal/>
    </border>
    <border>
      <left style="thin">
        <color theme="0"/>
      </left>
      <right/>
      <top style="thick">
        <color theme="0"/>
      </top>
      <bottom style="thin">
        <color theme="0"/>
      </bottom>
      <diagonal/>
    </border>
    <border>
      <left style="thin">
        <color theme="0"/>
      </left>
      <right style="dotted">
        <color auto="1"/>
      </right>
      <top/>
      <bottom style="thick">
        <color theme="0"/>
      </bottom>
      <diagonal/>
    </border>
    <border>
      <left style="thin">
        <color theme="0"/>
      </left>
      <right style="dotted">
        <color theme="1"/>
      </right>
      <top/>
      <bottom/>
      <diagonal/>
    </border>
    <border>
      <left style="thin">
        <color theme="0"/>
      </left>
      <right style="dotted">
        <color theme="1"/>
      </right>
      <top style="dotted">
        <color auto="1"/>
      </top>
      <bottom style="dotted">
        <color auto="1"/>
      </bottom>
      <diagonal/>
    </border>
    <border>
      <left style="thin">
        <color theme="0"/>
      </left>
      <right style="dotted">
        <color theme="1"/>
      </right>
      <top/>
      <bottom style="thick">
        <color theme="0"/>
      </bottom>
      <diagonal/>
    </border>
    <border>
      <left style="thin">
        <color theme="0"/>
      </left>
      <right style="thick">
        <color theme="0"/>
      </right>
      <top style="thin">
        <color theme="0"/>
      </top>
      <bottom style="dotted">
        <color auto="1"/>
      </bottom>
      <diagonal/>
    </border>
    <border>
      <left style="thin">
        <color theme="0"/>
      </left>
      <right style="thick">
        <color theme="0"/>
      </right>
      <top style="dotted">
        <color auto="1"/>
      </top>
      <bottom style="dotted">
        <color auto="1"/>
      </bottom>
      <diagonal/>
    </border>
    <border>
      <left style="thin">
        <color theme="0"/>
      </left>
      <right style="thick">
        <color theme="0"/>
      </right>
      <top/>
      <bottom style="thick">
        <color theme="0"/>
      </bottom>
      <diagonal/>
    </border>
    <border>
      <left style="thin">
        <color theme="0"/>
      </left>
      <right style="dotted">
        <color theme="1"/>
      </right>
      <top style="thin">
        <color theme="0"/>
      </top>
      <bottom/>
      <diagonal/>
    </border>
    <border>
      <left style="thin">
        <color theme="0"/>
      </left>
      <right style="dotted">
        <color theme="1"/>
      </right>
      <top style="thin">
        <color theme="0"/>
      </top>
      <bottom style="thin">
        <color theme="0"/>
      </bottom>
      <diagonal/>
    </border>
    <border>
      <left/>
      <right/>
      <top style="thick">
        <color theme="0"/>
      </top>
      <bottom/>
      <diagonal/>
    </border>
    <border>
      <left style="thin">
        <color theme="0"/>
      </left>
      <right style="dotted">
        <color auto="1"/>
      </right>
      <top style="thin">
        <color theme="0"/>
      </top>
      <bottom/>
      <diagonal/>
    </border>
    <border>
      <left style="thin">
        <color theme="0"/>
      </left>
      <right/>
      <top style="thick">
        <color theme="0"/>
      </top>
      <bottom/>
      <diagonal/>
    </border>
    <border>
      <left/>
      <right style="dotted">
        <color theme="1"/>
      </right>
      <top style="thin">
        <color theme="0"/>
      </top>
      <bottom style="thin">
        <color theme="0"/>
      </bottom>
      <diagonal/>
    </border>
    <border>
      <left/>
      <right style="dotted">
        <color theme="1"/>
      </right>
      <top/>
      <bottom/>
      <diagonal/>
    </border>
    <border>
      <left/>
      <right style="dotted">
        <color theme="1"/>
      </right>
      <top style="dotted">
        <color auto="1"/>
      </top>
      <bottom style="dotted">
        <color auto="1"/>
      </bottom>
      <diagonal/>
    </border>
    <border>
      <left/>
      <right style="dotted">
        <color theme="1"/>
      </right>
      <top/>
      <bottom style="thick">
        <color theme="0"/>
      </bottom>
      <diagonal/>
    </border>
    <border>
      <left/>
      <right style="dotted">
        <color theme="1"/>
      </right>
      <top style="thin">
        <color theme="0"/>
      </top>
      <bottom/>
      <diagonal/>
    </border>
    <border>
      <left/>
      <right style="dotted">
        <color auto="1"/>
      </right>
      <top style="thin">
        <color theme="0"/>
      </top>
      <bottom/>
      <diagonal/>
    </border>
    <border>
      <left style="thick">
        <color theme="0"/>
      </left>
      <right style="dotted">
        <color auto="1"/>
      </right>
      <top style="thin">
        <color theme="0"/>
      </top>
      <bottom/>
      <diagonal/>
    </border>
    <border>
      <left style="thick">
        <color theme="0"/>
      </left>
      <right style="dotted">
        <color auto="1"/>
      </right>
      <top style="dotted">
        <color auto="1"/>
      </top>
      <bottom style="thick">
        <color theme="0"/>
      </bottom>
      <diagonal/>
    </border>
    <border>
      <left style="thick">
        <color theme="0"/>
      </left>
      <right style="thin">
        <color theme="0"/>
      </right>
      <top style="thick">
        <color theme="0"/>
      </top>
      <bottom/>
      <diagonal/>
    </border>
    <border>
      <left style="thick">
        <color theme="0"/>
      </left>
      <right style="thin">
        <color theme="0"/>
      </right>
      <top/>
      <bottom/>
      <diagonal/>
    </border>
    <border>
      <left style="dotted">
        <color auto="1"/>
      </left>
      <right style="thick">
        <color theme="0"/>
      </right>
      <top style="thin">
        <color theme="0"/>
      </top>
      <bottom style="dotted">
        <color theme="0"/>
      </bottom>
      <diagonal/>
    </border>
    <border>
      <left style="dotted">
        <color auto="1"/>
      </left>
      <right style="dotted">
        <color auto="1"/>
      </right>
      <top style="thin">
        <color theme="0"/>
      </top>
      <bottom style="dotted">
        <color theme="0"/>
      </bottom>
      <diagonal/>
    </border>
    <border>
      <left style="thick">
        <color theme="0"/>
      </left>
      <right style="thin">
        <color theme="0"/>
      </right>
      <top/>
      <bottom style="dotted">
        <color theme="0"/>
      </bottom>
      <diagonal/>
    </border>
    <border>
      <left style="thick">
        <color theme="0"/>
      </left>
      <right style="thin">
        <color theme="0"/>
      </right>
      <top/>
      <bottom style="thick">
        <color theme="0"/>
      </bottom>
      <diagonal/>
    </border>
    <border>
      <left/>
      <right/>
      <top style="thick">
        <color theme="0"/>
      </top>
      <bottom style="dotted">
        <color auto="1"/>
      </bottom>
      <diagonal/>
    </border>
    <border>
      <left style="dotted">
        <color theme="1"/>
      </left>
      <right style="thick">
        <color theme="0"/>
      </right>
      <top style="dotted">
        <color theme="1"/>
      </top>
      <bottom style="dotted">
        <color theme="1"/>
      </bottom>
      <diagonal/>
    </border>
    <border>
      <left style="dotted">
        <color theme="1"/>
      </left>
      <right style="thick">
        <color theme="0"/>
      </right>
      <top style="dotted">
        <color theme="1"/>
      </top>
      <bottom style="thick">
        <color theme="0"/>
      </bottom>
      <diagonal/>
    </border>
    <border>
      <left/>
      <right style="thick">
        <color theme="0"/>
      </right>
      <top style="dotted">
        <color auto="1"/>
      </top>
      <bottom style="thick">
        <color theme="0"/>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ck">
        <color theme="0"/>
      </bottom>
      <diagonal/>
    </border>
    <border>
      <left style="thin">
        <color theme="0"/>
      </left>
      <right style="dotted">
        <color auto="1"/>
      </right>
      <top style="dotted">
        <color theme="0"/>
      </top>
      <bottom/>
      <diagonal/>
    </border>
    <border>
      <left/>
      <right style="dotted">
        <color theme="1"/>
      </right>
      <top style="dotted">
        <color theme="0"/>
      </top>
      <bottom/>
      <diagonal/>
    </border>
    <border>
      <left style="dotted">
        <color theme="1"/>
      </left>
      <right style="dotted">
        <color auto="1"/>
      </right>
      <top style="dotted">
        <color theme="0"/>
      </top>
      <bottom/>
      <diagonal/>
    </border>
    <border>
      <left/>
      <right style="dotted">
        <color theme="1"/>
      </right>
      <top style="dotted">
        <color auto="1"/>
      </top>
      <bottom style="thick">
        <color theme="0"/>
      </bottom>
      <diagonal/>
    </border>
    <border>
      <left/>
      <right style="dotted">
        <color auto="1"/>
      </right>
      <top style="dotted">
        <color auto="1"/>
      </top>
      <bottom style="thick">
        <color theme="0"/>
      </bottom>
      <diagonal/>
    </border>
    <border>
      <left style="thin">
        <color theme="0"/>
      </left>
      <right style="dotted">
        <color auto="1"/>
      </right>
      <top style="thin">
        <color theme="0"/>
      </top>
      <bottom style="thick">
        <color theme="0"/>
      </bottom>
      <diagonal/>
    </border>
    <border>
      <left/>
      <right style="dotted">
        <color auto="1"/>
      </right>
      <top/>
      <bottom style="dotted">
        <color auto="1"/>
      </bottom>
      <diagonal/>
    </border>
    <border>
      <left/>
      <right style="dotted">
        <color auto="1"/>
      </right>
      <top style="dotted">
        <color auto="1"/>
      </top>
      <bottom style="dotted">
        <color auto="1"/>
      </bottom>
      <diagonal/>
    </border>
    <border>
      <left style="thick">
        <color theme="0"/>
      </left>
      <right style="thin">
        <color theme="0"/>
      </right>
      <top style="dotted">
        <color theme="0"/>
      </top>
      <bottom/>
      <diagonal/>
    </border>
    <border>
      <left style="thick">
        <color theme="0"/>
      </left>
      <right style="thin">
        <color theme="0"/>
      </right>
      <top style="dotted">
        <color auto="1"/>
      </top>
      <bottom style="dotted">
        <color auto="1"/>
      </bottom>
      <diagonal/>
    </border>
    <border>
      <left style="thick">
        <color theme="0"/>
      </left>
      <right style="dotted">
        <color theme="1"/>
      </right>
      <top style="dotted">
        <color theme="1"/>
      </top>
      <bottom style="dotted">
        <color theme="1"/>
      </bottom>
      <diagonal/>
    </border>
    <border>
      <left style="thick">
        <color theme="0"/>
      </left>
      <right style="dotted">
        <color theme="1"/>
      </right>
      <top style="dotted">
        <color theme="1"/>
      </top>
      <bottom style="thick">
        <color theme="0"/>
      </bottom>
      <diagonal/>
    </border>
    <border>
      <left style="thick">
        <color theme="0"/>
      </left>
      <right style="dotted">
        <color theme="1"/>
      </right>
      <top style="dotted">
        <color auto="1"/>
      </top>
      <bottom style="dotted">
        <color theme="1"/>
      </bottom>
      <diagonal/>
    </border>
    <border>
      <left style="dotted">
        <color theme="1"/>
      </left>
      <right style="thick">
        <color theme="0"/>
      </right>
      <top style="dotted">
        <color auto="1"/>
      </top>
      <bottom style="dotted">
        <color theme="1"/>
      </bottom>
      <diagonal/>
    </border>
    <border>
      <left style="dotted">
        <color theme="1"/>
      </left>
      <right/>
      <top style="dotted">
        <color auto="1"/>
      </top>
      <bottom style="dotted">
        <color theme="1"/>
      </bottom>
      <diagonal/>
    </border>
    <border>
      <left style="dotted">
        <color theme="1"/>
      </left>
      <right/>
      <top style="dotted">
        <color theme="1"/>
      </top>
      <bottom style="dotted">
        <color theme="1"/>
      </bottom>
      <diagonal/>
    </border>
    <border>
      <left style="dotted">
        <color theme="1"/>
      </left>
      <right/>
      <top style="dotted">
        <color theme="1"/>
      </top>
      <bottom style="thick">
        <color theme="0"/>
      </bottom>
      <diagonal/>
    </border>
    <border>
      <left style="thick">
        <color theme="0"/>
      </left>
      <right/>
      <top style="dotted">
        <color auto="1"/>
      </top>
      <bottom style="dotted">
        <color theme="1"/>
      </bottom>
      <diagonal/>
    </border>
    <border>
      <left style="thick">
        <color theme="0"/>
      </left>
      <right/>
      <top style="dotted">
        <color theme="1"/>
      </top>
      <bottom style="dotted">
        <color theme="1"/>
      </bottom>
      <diagonal/>
    </border>
    <border>
      <left style="thick">
        <color theme="0"/>
      </left>
      <right/>
      <top style="dotted">
        <color theme="1"/>
      </top>
      <bottom style="thick">
        <color theme="0"/>
      </bottom>
      <diagonal/>
    </border>
    <border>
      <left/>
      <right/>
      <top style="dotted">
        <color theme="1"/>
      </top>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447">
    <xf numFmtId="0" fontId="0" fillId="0" borderId="0" xfId="0"/>
    <xf numFmtId="0" fontId="2" fillId="2" borderId="0" xfId="0" applyFont="1" applyFill="1"/>
    <xf numFmtId="0" fontId="3" fillId="2" borderId="0" xfId="0" applyFont="1" applyFill="1" applyAlignment="1" applyProtection="1">
      <alignment horizontal="center"/>
    </xf>
    <xf numFmtId="0" fontId="3" fillId="2" borderId="0" xfId="0" applyFont="1" applyFill="1" applyAlignment="1">
      <alignment horizontal="center"/>
    </xf>
    <xf numFmtId="165" fontId="3" fillId="2" borderId="0" xfId="0" applyNumberFormat="1" applyFont="1" applyFill="1" applyAlignment="1" applyProtection="1">
      <alignment horizontal="center"/>
    </xf>
    <xf numFmtId="164" fontId="3" fillId="2" borderId="0" xfId="0" applyNumberFormat="1" applyFont="1" applyFill="1" applyAlignment="1" applyProtection="1">
      <alignment horizontal="center"/>
    </xf>
    <xf numFmtId="2" fontId="3" fillId="2" borderId="0" xfId="0" applyNumberFormat="1" applyFont="1" applyFill="1" applyAlignment="1" applyProtection="1">
      <alignment horizontal="center"/>
    </xf>
    <xf numFmtId="3" fontId="3" fillId="2" borderId="0" xfId="0" applyNumberFormat="1" applyFont="1" applyFill="1" applyAlignment="1" applyProtection="1">
      <alignment horizontal="center"/>
    </xf>
    <xf numFmtId="166" fontId="3" fillId="2" borderId="0" xfId="0" applyNumberFormat="1" applyFont="1" applyFill="1" applyAlignment="1" applyProtection="1">
      <alignment horizontal="center"/>
    </xf>
    <xf numFmtId="164" fontId="3" fillId="2" borderId="0" xfId="0" applyNumberFormat="1" applyFont="1" applyFill="1" applyAlignment="1">
      <alignment horizontal="center"/>
    </xf>
    <xf numFmtId="2" fontId="3" fillId="2" borderId="0" xfId="0" applyNumberFormat="1" applyFont="1" applyFill="1" applyAlignment="1">
      <alignment horizontal="center"/>
    </xf>
    <xf numFmtId="4" fontId="3" fillId="2" borderId="0" xfId="0" applyNumberFormat="1" applyFont="1" applyFill="1" applyAlignment="1">
      <alignment horizontal="center"/>
    </xf>
    <xf numFmtId="0" fontId="6" fillId="2" borderId="0" xfId="0" applyFont="1" applyFill="1" applyAlignment="1">
      <alignment vertical="center" wrapText="1"/>
    </xf>
    <xf numFmtId="0" fontId="8" fillId="0" borderId="0" xfId="0" applyFont="1" applyAlignment="1">
      <alignment vertical="center" wrapText="1"/>
    </xf>
    <xf numFmtId="0" fontId="9" fillId="2" borderId="0" xfId="0" applyFont="1" applyFill="1" applyAlignment="1">
      <alignment vertical="center" wrapText="1"/>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center"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13" fillId="2" borderId="0" xfId="0" applyFont="1" applyFill="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horizontal="center" vertical="center" wrapText="1"/>
    </xf>
    <xf numFmtId="0" fontId="6" fillId="2" borderId="42" xfId="0" applyFont="1" applyFill="1" applyBorder="1" applyAlignment="1">
      <alignment vertical="center" wrapText="1"/>
    </xf>
    <xf numFmtId="0" fontId="17" fillId="0" borderId="42" xfId="0" applyFont="1" applyBorder="1" applyAlignment="1">
      <alignment vertical="center" wrapText="1"/>
    </xf>
    <xf numFmtId="0" fontId="8" fillId="0" borderId="42" xfId="0" applyFont="1" applyBorder="1" applyAlignment="1">
      <alignment vertical="center" wrapText="1"/>
    </xf>
    <xf numFmtId="0" fontId="15" fillId="2" borderId="0" xfId="0" applyFont="1" applyFill="1" applyAlignment="1">
      <alignment horizontal="center" vertical="center" wrapText="1"/>
    </xf>
    <xf numFmtId="0" fontId="6" fillId="2" borderId="41" xfId="0" applyFont="1" applyFill="1" applyBorder="1" applyAlignment="1">
      <alignment vertical="center" wrapText="1"/>
    </xf>
    <xf numFmtId="0" fontId="8" fillId="0" borderId="41" xfId="0" applyFont="1" applyBorder="1" applyAlignment="1">
      <alignment vertical="center" wrapText="1"/>
    </xf>
    <xf numFmtId="0" fontId="6" fillId="2" borderId="4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vertical="center" wrapText="1"/>
    </xf>
    <xf numFmtId="0" fontId="18" fillId="2"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15" fillId="2" borderId="0" xfId="0" applyFont="1" applyFill="1" applyBorder="1" applyAlignment="1">
      <alignment horizontal="left" vertical="center" wrapText="1"/>
    </xf>
    <xf numFmtId="0" fontId="20" fillId="0" borderId="0" xfId="0" applyFont="1" applyAlignment="1">
      <alignment horizontal="left" vertical="center" wrapText="1"/>
    </xf>
    <xf numFmtId="0" fontId="18" fillId="2" borderId="41" xfId="0" applyFont="1" applyFill="1" applyBorder="1" applyAlignment="1">
      <alignment horizontal="center" vertical="center" wrapText="1"/>
    </xf>
    <xf numFmtId="0" fontId="8" fillId="0" borderId="41" xfId="0" applyFont="1" applyBorder="1" applyAlignment="1">
      <alignment horizontal="center" vertical="center" wrapText="1"/>
    </xf>
    <xf numFmtId="0" fontId="18" fillId="2" borderId="42" xfId="0" applyFont="1" applyFill="1" applyBorder="1" applyAlignment="1">
      <alignment horizontal="center" vertical="center" wrapText="1"/>
    </xf>
    <xf numFmtId="0" fontId="8" fillId="0" borderId="42" xfId="0" applyFont="1" applyBorder="1" applyAlignment="1">
      <alignment horizontal="center" vertical="center" wrapText="1"/>
    </xf>
    <xf numFmtId="0" fontId="21" fillId="2" borderId="0" xfId="0" applyFont="1" applyFill="1" applyAlignment="1">
      <alignment horizontal="center" vertical="center" wrapText="1"/>
    </xf>
    <xf numFmtId="0" fontId="18" fillId="2" borderId="0" xfId="0" applyFont="1" applyFill="1" applyAlignment="1">
      <alignment vertical="center" wrapText="1"/>
    </xf>
    <xf numFmtId="0" fontId="6" fillId="2" borderId="0" xfId="0" applyFont="1" applyFill="1" applyBorder="1" applyAlignment="1">
      <alignment vertical="center" wrapText="1"/>
    </xf>
    <xf numFmtId="0" fontId="8" fillId="0" borderId="0" xfId="0" applyFont="1" applyBorder="1" applyAlignment="1">
      <alignment vertical="center" wrapText="1"/>
    </xf>
    <xf numFmtId="0" fontId="21" fillId="2" borderId="42" xfId="0" applyFont="1" applyFill="1" applyBorder="1" applyAlignment="1">
      <alignment vertical="center" wrapText="1"/>
    </xf>
    <xf numFmtId="0" fontId="6" fillId="2" borderId="0" xfId="0" applyFont="1" applyFill="1" applyAlignment="1">
      <alignment horizontal="left" vertical="center" wrapText="1"/>
    </xf>
    <xf numFmtId="0" fontId="8" fillId="0" borderId="0" xfId="0" applyFont="1" applyAlignment="1">
      <alignment horizontal="left" vertical="center" wrapText="1"/>
    </xf>
    <xf numFmtId="0" fontId="6" fillId="2" borderId="41" xfId="0" applyFont="1" applyFill="1" applyBorder="1" applyAlignment="1">
      <alignment horizontal="left" vertical="center" wrapText="1"/>
    </xf>
    <xf numFmtId="0" fontId="8" fillId="0" borderId="41" xfId="0" applyFont="1" applyBorder="1" applyAlignment="1">
      <alignment horizontal="left" vertical="center" wrapText="1"/>
    </xf>
    <xf numFmtId="49" fontId="21" fillId="2" borderId="0" xfId="0" applyNumberFormat="1" applyFont="1" applyFill="1" applyBorder="1" applyAlignment="1" applyProtection="1">
      <alignment horizontal="center" vertical="center" wrapText="1"/>
    </xf>
    <xf numFmtId="49" fontId="6" fillId="2" borderId="0" xfId="0" applyNumberFormat="1" applyFont="1" applyFill="1" applyBorder="1" applyAlignment="1" applyProtection="1">
      <alignment horizontal="center" vertical="center" wrapText="1"/>
    </xf>
    <xf numFmtId="49" fontId="18" fillId="2" borderId="0" xfId="0" applyNumberFormat="1" applyFont="1" applyFill="1" applyBorder="1" applyAlignment="1" applyProtection="1">
      <alignment horizontal="left" vertical="center" wrapText="1"/>
    </xf>
    <xf numFmtId="49" fontId="6" fillId="2" borderId="0" xfId="0" applyNumberFormat="1" applyFont="1" applyFill="1" applyBorder="1" applyAlignment="1" applyProtection="1">
      <alignment horizontal="left" vertical="center" wrapText="1"/>
    </xf>
    <xf numFmtId="49" fontId="15" fillId="2" borderId="41" xfId="0" applyNumberFormat="1" applyFont="1" applyFill="1" applyBorder="1" applyAlignment="1" applyProtection="1">
      <alignment horizontal="left" vertical="center" wrapText="1"/>
    </xf>
    <xf numFmtId="49" fontId="15" fillId="2" borderId="0" xfId="0" applyNumberFormat="1" applyFont="1" applyFill="1" applyBorder="1" applyAlignment="1" applyProtection="1">
      <alignment horizontal="left" vertical="center" wrapText="1"/>
    </xf>
    <xf numFmtId="0" fontId="22" fillId="0" borderId="0" xfId="0" applyFont="1" applyAlignment="1">
      <alignment horizontal="center" vertical="center" wrapText="1"/>
    </xf>
    <xf numFmtId="49" fontId="23" fillId="2" borderId="41" xfId="0" applyNumberFormat="1" applyFont="1" applyFill="1" applyBorder="1" applyAlignment="1" applyProtection="1">
      <alignment horizontal="left" vertical="center" wrapText="1"/>
    </xf>
    <xf numFmtId="49" fontId="23" fillId="2" borderId="42" xfId="0" applyNumberFormat="1" applyFont="1" applyFill="1" applyBorder="1" applyAlignment="1" applyProtection="1">
      <alignment horizontal="left" vertical="center" wrapText="1"/>
    </xf>
    <xf numFmtId="0" fontId="8" fillId="0" borderId="42" xfId="0" applyFont="1" applyBorder="1" applyAlignment="1">
      <alignment horizontal="left" vertical="center" wrapText="1"/>
    </xf>
    <xf numFmtId="49" fontId="21" fillId="2" borderId="0" xfId="0" applyNumberFormat="1" applyFont="1" applyFill="1" applyBorder="1" applyAlignment="1" applyProtection="1">
      <alignment horizontal="center" vertical="top" wrapText="1"/>
    </xf>
    <xf numFmtId="49" fontId="6" fillId="2" borderId="0" xfId="0" applyNumberFormat="1" applyFont="1" applyFill="1" applyBorder="1" applyAlignment="1" applyProtection="1">
      <alignment horizontal="left" vertical="center" wrapText="1"/>
    </xf>
    <xf numFmtId="0" fontId="6" fillId="2" borderId="42" xfId="0" applyFont="1" applyFill="1" applyBorder="1" applyAlignment="1">
      <alignment vertical="center" wrapText="1"/>
    </xf>
    <xf numFmtId="0" fontId="8" fillId="2" borderId="42" xfId="0" applyFont="1" applyFill="1" applyBorder="1" applyAlignment="1">
      <alignment vertical="center" wrapText="1"/>
    </xf>
    <xf numFmtId="0" fontId="6"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24" fillId="2" borderId="0" xfId="0" applyFont="1" applyFill="1" applyAlignment="1">
      <alignment horizontal="center" vertical="center" wrapText="1"/>
    </xf>
    <xf numFmtId="0" fontId="25" fillId="0" borderId="0" xfId="0" applyFont="1" applyAlignment="1">
      <alignment horizontal="center" vertical="center" wrapText="1"/>
    </xf>
    <xf numFmtId="0" fontId="9" fillId="2" borderId="3"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wrapText="1"/>
    </xf>
    <xf numFmtId="0" fontId="9" fillId="2" borderId="4" xfId="0" applyFont="1" applyFill="1" applyBorder="1" applyAlignment="1">
      <alignment vertical="center" wrapText="1"/>
    </xf>
    <xf numFmtId="0" fontId="6" fillId="2" borderId="0" xfId="0" applyFont="1" applyFill="1" applyAlignment="1" applyProtection="1">
      <alignment horizontal="center" vertical="center"/>
    </xf>
    <xf numFmtId="0" fontId="6" fillId="2" borderId="0" xfId="0" applyFont="1" applyFill="1" applyAlignment="1" applyProtection="1">
      <alignment horizontal="left" vertical="center"/>
    </xf>
    <xf numFmtId="0" fontId="6" fillId="2" borderId="0" xfId="0" applyFont="1" applyFill="1" applyAlignment="1">
      <alignment horizontal="center" vertical="center"/>
    </xf>
    <xf numFmtId="0" fontId="8" fillId="0" borderId="0" xfId="0" applyFont="1" applyAlignment="1">
      <alignment horizontal="center" vertical="center"/>
    </xf>
    <xf numFmtId="0" fontId="26"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8" fillId="2" borderId="0" xfId="0" applyFont="1" applyFill="1" applyAlignment="1" applyProtection="1">
      <alignment horizontal="center" vertical="center"/>
    </xf>
    <xf numFmtId="0" fontId="1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6" fillId="2" borderId="36" xfId="0" applyFont="1" applyFill="1" applyBorder="1" applyAlignment="1" applyProtection="1">
      <alignment horizontal="left" vertical="center"/>
    </xf>
    <xf numFmtId="0" fontId="6" fillId="2" borderId="36"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8" fillId="2" borderId="50" xfId="0" applyFont="1" applyFill="1" applyBorder="1" applyAlignment="1" applyProtection="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xf>
    <xf numFmtId="0" fontId="21" fillId="2" borderId="53" xfId="0" applyFont="1" applyFill="1" applyBorder="1" applyAlignment="1" applyProtection="1">
      <alignment horizontal="center" vertical="center" wrapText="1"/>
    </xf>
    <xf numFmtId="0" fontId="21" fillId="2" borderId="81" xfId="0" applyFont="1" applyFill="1" applyBorder="1" applyAlignment="1" applyProtection="1">
      <alignment horizontal="center" vertical="center" wrapText="1"/>
    </xf>
    <xf numFmtId="0" fontId="21" fillId="2" borderId="52"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82" xfId="0" applyFont="1" applyFill="1" applyBorder="1" applyAlignment="1" applyProtection="1">
      <alignment horizontal="center" vertical="center" wrapText="1"/>
    </xf>
    <xf numFmtId="0" fontId="21" fillId="2" borderId="49" xfId="0" applyFont="1" applyFill="1" applyBorder="1" applyAlignment="1" applyProtection="1">
      <alignment horizontal="center" vertical="center" wrapText="1"/>
    </xf>
    <xf numFmtId="0" fontId="6" fillId="2" borderId="0" xfId="0" applyFont="1" applyFill="1" applyAlignment="1" applyProtection="1">
      <alignment horizontal="center" vertical="center"/>
      <protection hidden="1"/>
    </xf>
    <xf numFmtId="0" fontId="17" fillId="3" borderId="22" xfId="0" applyFont="1" applyFill="1" applyBorder="1" applyAlignment="1" applyProtection="1">
      <alignment horizontal="left" vertical="center"/>
      <protection locked="0"/>
    </xf>
    <xf numFmtId="2" fontId="17" fillId="3" borderId="23" xfId="0" applyNumberFormat="1" applyFont="1" applyFill="1" applyBorder="1" applyAlignment="1" applyProtection="1">
      <alignment horizontal="center" vertical="center"/>
      <protection locked="0"/>
    </xf>
    <xf numFmtId="2" fontId="6" fillId="2" borderId="23" xfId="0" applyNumberFormat="1" applyFont="1" applyFill="1" applyBorder="1" applyAlignment="1" applyProtection="1">
      <alignment horizontal="center" vertical="center"/>
      <protection hidden="1"/>
    </xf>
    <xf numFmtId="2" fontId="6" fillId="2" borderId="24" xfId="0" applyNumberFormat="1" applyFont="1" applyFill="1" applyBorder="1" applyAlignment="1" applyProtection="1">
      <alignment horizontal="center" vertical="center"/>
      <protection hidden="1"/>
    </xf>
    <xf numFmtId="2" fontId="6" fillId="2" borderId="6" xfId="0" applyNumberFormat="1" applyFont="1" applyFill="1" applyBorder="1" applyAlignment="1" applyProtection="1">
      <alignment horizontal="center" vertical="center"/>
      <protection locked="0"/>
    </xf>
    <xf numFmtId="2" fontId="6" fillId="2" borderId="22" xfId="0" applyNumberFormat="1" applyFont="1" applyFill="1" applyBorder="1" applyAlignment="1" applyProtection="1">
      <alignment horizontal="center" vertical="center"/>
      <protection locked="0"/>
    </xf>
    <xf numFmtId="2" fontId="6" fillId="2" borderId="23" xfId="0" applyNumberFormat="1" applyFont="1" applyFill="1" applyBorder="1" applyAlignment="1" applyProtection="1">
      <alignment horizontal="center" vertical="center"/>
      <protection locked="0"/>
    </xf>
    <xf numFmtId="2" fontId="6" fillId="2" borderId="24" xfId="0" applyNumberFormat="1" applyFont="1" applyFill="1" applyBorder="1" applyAlignment="1" applyProtection="1">
      <alignment horizontal="center" vertical="center"/>
      <protection locked="0"/>
    </xf>
    <xf numFmtId="2" fontId="6" fillId="2" borderId="0" xfId="0" applyNumberFormat="1" applyFont="1" applyFill="1" applyAlignment="1" applyProtection="1">
      <alignment horizontal="center" vertical="center"/>
      <protection hidden="1"/>
    </xf>
    <xf numFmtId="0" fontId="17" fillId="3" borderId="18" xfId="0" applyFont="1" applyFill="1" applyBorder="1" applyAlignment="1" applyProtection="1">
      <alignment horizontal="left" vertical="center"/>
      <protection locked="0"/>
    </xf>
    <xf numFmtId="2" fontId="17" fillId="3" borderId="19" xfId="0" applyNumberFormat="1" applyFont="1" applyFill="1" applyBorder="1" applyAlignment="1" applyProtection="1">
      <alignment horizontal="center" vertical="center"/>
      <protection locked="0"/>
    </xf>
    <xf numFmtId="0" fontId="17" fillId="3" borderId="18" xfId="0" quotePrefix="1" applyFont="1" applyFill="1" applyBorder="1" applyAlignment="1" applyProtection="1">
      <alignment horizontal="left" vertical="center"/>
      <protection locked="0"/>
    </xf>
    <xf numFmtId="2" fontId="17" fillId="3" borderId="19" xfId="0" quotePrefix="1" applyNumberFormat="1" applyFont="1" applyFill="1" applyBorder="1" applyAlignment="1" applyProtection="1">
      <alignment horizontal="center" vertical="center"/>
      <protection locked="0"/>
    </xf>
    <xf numFmtId="2" fontId="6" fillId="2" borderId="6" xfId="0" quotePrefix="1" applyNumberFormat="1" applyFont="1" applyFill="1" applyBorder="1" applyAlignment="1" applyProtection="1">
      <alignment horizontal="center" vertical="center"/>
      <protection locked="0"/>
    </xf>
    <xf numFmtId="0" fontId="17" fillId="3" borderId="31" xfId="0" applyFont="1" applyFill="1" applyBorder="1" applyAlignment="1" applyProtection="1">
      <alignment horizontal="left" vertical="center"/>
      <protection locked="0"/>
    </xf>
    <xf numFmtId="2" fontId="17" fillId="3" borderId="32" xfId="0" applyNumberFormat="1" applyFont="1" applyFill="1" applyBorder="1" applyAlignment="1" applyProtection="1">
      <alignment horizontal="center" vertical="center"/>
      <protection locked="0"/>
    </xf>
    <xf numFmtId="0" fontId="17" fillId="3" borderId="33"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2" fontId="17" fillId="3" borderId="34" xfId="0" applyNumberFormat="1" applyFont="1" applyFill="1" applyBorder="1" applyAlignment="1" applyProtection="1">
      <alignment horizontal="center" vertical="center"/>
      <protection locked="0"/>
    </xf>
    <xf numFmtId="2" fontId="17" fillId="2" borderId="6" xfId="0" applyNumberFormat="1" applyFont="1" applyFill="1" applyBorder="1" applyAlignment="1" applyProtection="1">
      <alignment horizontal="center" vertical="center"/>
      <protection locked="0"/>
    </xf>
    <xf numFmtId="2" fontId="17" fillId="3" borderId="22" xfId="0" applyNumberFormat="1" applyFont="1" applyFill="1" applyBorder="1" applyAlignment="1" applyProtection="1">
      <alignment horizontal="center" vertical="center"/>
      <protection locked="0"/>
    </xf>
    <xf numFmtId="2" fontId="17" fillId="3" borderId="24" xfId="0" applyNumberFormat="1" applyFont="1" applyFill="1" applyBorder="1" applyAlignment="1" applyProtection="1">
      <alignment horizontal="center" vertical="center"/>
      <protection locked="0"/>
    </xf>
    <xf numFmtId="2" fontId="16" fillId="3" borderId="19" xfId="0" applyNumberFormat="1" applyFont="1" applyFill="1" applyBorder="1" applyAlignment="1" applyProtection="1">
      <alignment horizontal="center" vertical="center"/>
      <protection locked="0"/>
    </xf>
    <xf numFmtId="2" fontId="16" fillId="3" borderId="34" xfId="0" applyNumberFormat="1" applyFont="1" applyFill="1" applyBorder="1" applyAlignment="1" applyProtection="1">
      <alignment horizontal="center" vertical="center"/>
      <protection locked="0"/>
    </xf>
    <xf numFmtId="2" fontId="16" fillId="2" borderId="6" xfId="0" applyNumberFormat="1" applyFont="1" applyFill="1" applyBorder="1" applyAlignment="1" applyProtection="1">
      <alignment horizontal="center" vertical="center"/>
      <protection locked="0"/>
    </xf>
    <xf numFmtId="0" fontId="16" fillId="3" borderId="35" xfId="0" applyFont="1" applyFill="1" applyBorder="1" applyAlignment="1" applyProtection="1">
      <alignment horizontal="left" vertical="center"/>
      <protection locked="0"/>
    </xf>
    <xf numFmtId="2" fontId="16" fillId="3" borderId="21" xfId="0" applyNumberFormat="1" applyFont="1" applyFill="1" applyBorder="1" applyAlignment="1" applyProtection="1">
      <alignment horizontal="center" vertical="center"/>
      <protection locked="0"/>
    </xf>
    <xf numFmtId="2" fontId="16" fillId="3" borderId="36" xfId="0" applyNumberFormat="1" applyFont="1" applyFill="1" applyBorder="1" applyAlignment="1" applyProtection="1">
      <alignment horizontal="center" vertical="center"/>
      <protection locked="0"/>
    </xf>
    <xf numFmtId="2" fontId="6" fillId="2" borderId="21" xfId="0" applyNumberFormat="1" applyFont="1" applyFill="1" applyBorder="1" applyAlignment="1" applyProtection="1">
      <alignment horizontal="center" vertical="center"/>
      <protection hidden="1"/>
    </xf>
    <xf numFmtId="2" fontId="6" fillId="2" borderId="37" xfId="0" applyNumberFormat="1" applyFont="1" applyFill="1" applyBorder="1" applyAlignment="1" applyProtection="1">
      <alignment horizontal="center" vertical="center"/>
      <protection hidden="1"/>
    </xf>
    <xf numFmtId="2" fontId="17" fillId="3" borderId="83" xfId="0" applyNumberFormat="1" applyFont="1" applyFill="1" applyBorder="1" applyAlignment="1" applyProtection="1">
      <alignment horizontal="center" vertical="center"/>
      <protection locked="0"/>
    </xf>
    <xf numFmtId="2" fontId="17" fillId="3" borderId="21" xfId="0" applyNumberFormat="1" applyFont="1" applyFill="1" applyBorder="1" applyAlignment="1" applyProtection="1">
      <alignment horizontal="center" vertical="center"/>
      <protection locked="0"/>
    </xf>
    <xf numFmtId="2" fontId="17" fillId="3" borderId="37" xfId="0" applyNumberFormat="1" applyFont="1" applyFill="1" applyBorder="1" applyAlignment="1" applyProtection="1">
      <alignment horizontal="center" vertical="center"/>
      <protection locked="0"/>
    </xf>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30" fillId="2" borderId="117" xfId="0" applyFont="1" applyFill="1" applyBorder="1" applyAlignment="1" applyProtection="1">
      <alignment horizontal="left" vertical="center"/>
    </xf>
    <xf numFmtId="0" fontId="16" fillId="2" borderId="117" xfId="0" applyFont="1" applyFill="1" applyBorder="1" applyAlignment="1" applyProtection="1">
      <alignment horizontal="center" vertical="center"/>
    </xf>
    <xf numFmtId="0" fontId="31" fillId="2" borderId="0" xfId="0" applyFont="1" applyFill="1" applyBorder="1" applyAlignment="1" applyProtection="1">
      <alignment horizontal="left" vertical="center"/>
    </xf>
    <xf numFmtId="0" fontId="8" fillId="0" borderId="0" xfId="0" applyFont="1" applyBorder="1" applyAlignment="1">
      <alignment vertical="center"/>
    </xf>
    <xf numFmtId="0" fontId="32" fillId="2" borderId="41" xfId="0" applyFont="1" applyFill="1" applyBorder="1" applyAlignment="1" applyProtection="1">
      <alignment horizontal="left" vertical="center" wrapText="1"/>
    </xf>
    <xf numFmtId="0" fontId="31" fillId="0" borderId="41" xfId="0" applyFont="1" applyBorder="1" applyAlignment="1">
      <alignment vertical="center" wrapText="1"/>
    </xf>
    <xf numFmtId="0" fontId="16" fillId="2" borderId="0" xfId="0" applyFont="1" applyFill="1" applyBorder="1" applyAlignment="1" applyProtection="1">
      <alignment horizontal="center" vertical="center" wrapText="1"/>
    </xf>
    <xf numFmtId="0" fontId="6" fillId="2" borderId="0" xfId="0" applyFont="1" applyFill="1" applyAlignment="1">
      <alignment horizontal="center" vertical="center" wrapText="1"/>
    </xf>
    <xf numFmtId="0" fontId="16" fillId="2" borderId="42" xfId="0" applyFont="1" applyFill="1" applyBorder="1" applyAlignment="1" applyProtection="1">
      <alignment horizontal="left" vertical="center"/>
    </xf>
    <xf numFmtId="0" fontId="16" fillId="2" borderId="42" xfId="0" applyFont="1" applyFill="1" applyBorder="1" applyAlignment="1" applyProtection="1">
      <alignment horizontal="center" vertical="center"/>
    </xf>
    <xf numFmtId="0" fontId="6" fillId="2" borderId="42"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4" fillId="2" borderId="0" xfId="0" applyFont="1" applyFill="1" applyBorder="1" applyAlignment="1" applyProtection="1">
      <alignment horizontal="center" vertical="center" wrapText="1"/>
    </xf>
    <xf numFmtId="0" fontId="25" fillId="0" borderId="0" xfId="0" applyFont="1" applyAlignment="1" applyProtection="1"/>
    <xf numFmtId="0" fontId="6" fillId="2" borderId="0" xfId="0" applyFont="1" applyFill="1" applyAlignment="1">
      <alignment horizontal="left" vertical="center"/>
    </xf>
    <xf numFmtId="0" fontId="17"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pplyProtection="1">
      <alignment vertical="center"/>
      <protection locked="0"/>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Border="1" applyAlignment="1" applyProtection="1">
      <alignment vertical="center"/>
      <protection locked="0"/>
    </xf>
    <xf numFmtId="0" fontId="8" fillId="2" borderId="0" xfId="0" applyFont="1" applyFill="1" applyBorder="1" applyAlignment="1">
      <alignment vertical="center"/>
    </xf>
    <xf numFmtId="0" fontId="6" fillId="2" borderId="41"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36" xfId="0" applyFont="1" applyFill="1" applyBorder="1" applyAlignment="1" applyProtection="1">
      <alignment vertical="center"/>
      <protection locked="0"/>
    </xf>
    <xf numFmtId="0" fontId="6" fillId="2" borderId="0" xfId="0" applyFont="1" applyFill="1" applyBorder="1" applyAlignment="1">
      <alignment vertical="center"/>
    </xf>
    <xf numFmtId="0" fontId="21" fillId="2" borderId="5" xfId="0" applyFont="1" applyFill="1" applyBorder="1" applyAlignment="1" applyProtection="1">
      <alignment vertical="center"/>
    </xf>
    <xf numFmtId="0" fontId="21" fillId="2" borderId="63" xfId="0" applyFont="1" applyFill="1" applyBorder="1" applyAlignment="1" applyProtection="1">
      <alignment horizontal="center" vertical="center"/>
    </xf>
    <xf numFmtId="0" fontId="8" fillId="0" borderId="27" xfId="0" applyFont="1" applyBorder="1" applyAlignment="1" applyProtection="1">
      <alignment horizontal="center" vertical="center"/>
    </xf>
    <xf numFmtId="0" fontId="8" fillId="0" borderId="26" xfId="0" applyFont="1" applyBorder="1" applyAlignment="1" applyProtection="1">
      <alignment vertical="center"/>
    </xf>
    <xf numFmtId="0" fontId="22" fillId="0" borderId="6" xfId="0" applyFont="1" applyBorder="1" applyAlignment="1" applyProtection="1">
      <alignment vertical="center"/>
    </xf>
    <xf numFmtId="0" fontId="21" fillId="2" borderId="72" xfId="0" applyFont="1" applyFill="1" applyBorder="1" applyAlignment="1" applyProtection="1">
      <alignment horizontal="center" vertical="center" wrapText="1"/>
    </xf>
    <xf numFmtId="0" fontId="21" fillId="2" borderId="28" xfId="0" applyFont="1" applyFill="1" applyBorder="1" applyAlignment="1" applyProtection="1">
      <alignment horizontal="center" vertical="center" wrapText="1"/>
    </xf>
    <xf numFmtId="0" fontId="21" fillId="2" borderId="47" xfId="0" applyFont="1" applyFill="1" applyBorder="1" applyAlignment="1" applyProtection="1">
      <alignment horizontal="center" vertical="center" wrapText="1"/>
    </xf>
    <xf numFmtId="0" fontId="21" fillId="2" borderId="29" xfId="0" applyFont="1" applyFill="1" applyBorder="1" applyAlignment="1" applyProtection="1">
      <alignment horizontal="center" vertical="center" wrapText="1"/>
    </xf>
    <xf numFmtId="0" fontId="21" fillId="2" borderId="44" xfId="0" applyFont="1" applyFill="1" applyBorder="1" applyAlignment="1" applyProtection="1">
      <alignment horizontal="center" vertical="center" wrapText="1"/>
    </xf>
    <xf numFmtId="0" fontId="21" fillId="2" borderId="47" xfId="0" applyFont="1" applyFill="1" applyBorder="1" applyAlignment="1" applyProtection="1">
      <alignment horizontal="center" vertical="center"/>
    </xf>
    <xf numFmtId="0" fontId="21" fillId="2" borderId="44" xfId="0" applyFont="1" applyFill="1" applyBorder="1" applyAlignment="1" applyProtection="1">
      <alignment horizontal="center" vertical="center"/>
    </xf>
    <xf numFmtId="0" fontId="17" fillId="3" borderId="59" xfId="0" applyFont="1" applyFill="1" applyBorder="1" applyAlignment="1" applyProtection="1">
      <alignment horizontal="left" vertical="center"/>
      <protection locked="0"/>
    </xf>
    <xf numFmtId="165" fontId="17" fillId="3" borderId="65" xfId="0" applyNumberFormat="1" applyFont="1" applyFill="1" applyBorder="1" applyAlignment="1" applyProtection="1">
      <alignment horizontal="center" vertical="center"/>
      <protection locked="0"/>
    </xf>
    <xf numFmtId="3" fontId="17" fillId="3" borderId="0" xfId="0" applyNumberFormat="1" applyFont="1" applyFill="1" applyBorder="1" applyAlignment="1" applyProtection="1">
      <alignment horizontal="center" vertical="center"/>
      <protection locked="0"/>
    </xf>
    <xf numFmtId="165" fontId="17" fillId="3" borderId="94" xfId="0" applyNumberFormat="1" applyFont="1" applyFill="1" applyBorder="1" applyAlignment="1" applyProtection="1">
      <alignment horizontal="center" vertical="center"/>
      <protection locked="0"/>
    </xf>
    <xf numFmtId="3" fontId="17" fillId="3" borderId="23" xfId="0" applyNumberFormat="1" applyFont="1" applyFill="1" applyBorder="1" applyAlignment="1" applyProtection="1">
      <alignment horizontal="center" vertical="center"/>
      <protection locked="0"/>
    </xf>
    <xf numFmtId="165" fontId="17" fillId="3" borderId="23" xfId="0" applyNumberFormat="1"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165" fontId="17" fillId="3" borderId="66" xfId="0" applyNumberFormat="1" applyFont="1" applyFill="1" applyBorder="1" applyAlignment="1" applyProtection="1">
      <alignment horizontal="center" vertical="center"/>
      <protection locked="0"/>
    </xf>
    <xf numFmtId="3" fontId="17" fillId="3" borderId="34" xfId="0" applyNumberFormat="1" applyFont="1" applyFill="1" applyBorder="1" applyAlignment="1" applyProtection="1">
      <alignment horizontal="center" vertical="center"/>
      <protection locked="0"/>
    </xf>
    <xf numFmtId="165" fontId="17" fillId="3" borderId="95" xfId="0" applyNumberFormat="1" applyFont="1" applyFill="1" applyBorder="1" applyAlignment="1" applyProtection="1">
      <alignment horizontal="center" vertical="center"/>
      <protection locked="0"/>
    </xf>
    <xf numFmtId="3" fontId="17" fillId="3" borderId="19" xfId="0" applyNumberFormat="1" applyFont="1" applyFill="1" applyBorder="1" applyAlignment="1" applyProtection="1">
      <alignment horizontal="center" vertical="center"/>
      <protection locked="0"/>
    </xf>
    <xf numFmtId="165" fontId="17" fillId="3" borderId="19" xfId="0" applyNumberFormat="1"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7" xfId="0" applyFont="1" applyFill="1" applyBorder="1" applyAlignment="1" applyProtection="1">
      <alignment horizontal="left" vertical="center"/>
      <protection locked="0"/>
    </xf>
    <xf numFmtId="165" fontId="17" fillId="3" borderId="67" xfId="0" applyNumberFormat="1" applyFont="1" applyFill="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165" fontId="17" fillId="3" borderId="96" xfId="0" applyNumberFormat="1" applyFont="1" applyFill="1" applyBorder="1" applyAlignment="1" applyProtection="1">
      <alignment horizontal="center" vertical="center"/>
      <protection locked="0"/>
    </xf>
    <xf numFmtId="3" fontId="17" fillId="3" borderId="21" xfId="0" applyNumberFormat="1" applyFont="1" applyFill="1" applyBorder="1" applyAlignment="1" applyProtection="1">
      <alignment horizontal="center" vertical="center"/>
      <protection locked="0"/>
    </xf>
    <xf numFmtId="165" fontId="17" fillId="3" borderId="21" xfId="0" applyNumberFormat="1"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8" fillId="0" borderId="26" xfId="0" applyFont="1" applyBorder="1" applyAlignment="1" applyProtection="1">
      <alignment horizontal="center" vertical="center"/>
    </xf>
    <xf numFmtId="0" fontId="21" fillId="2" borderId="74" xfId="0" applyFont="1" applyFill="1" applyBorder="1" applyAlignment="1" applyProtection="1">
      <alignment horizontal="center" vertical="center" wrapText="1"/>
    </xf>
    <xf numFmtId="0" fontId="21" fillId="2" borderId="76" xfId="0" applyFont="1" applyFill="1" applyBorder="1" applyAlignment="1" applyProtection="1">
      <alignment horizontal="center" vertical="center" wrapText="1"/>
    </xf>
    <xf numFmtId="0" fontId="6" fillId="2" borderId="59" xfId="0" applyFont="1" applyFill="1" applyBorder="1" applyAlignment="1" applyProtection="1">
      <alignment horizontal="left" vertical="center"/>
    </xf>
    <xf numFmtId="0" fontId="17" fillId="3" borderId="61"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3" fontId="17" fillId="3" borderId="77" xfId="0" applyNumberFormat="1" applyFont="1" applyFill="1" applyBorder="1" applyAlignment="1" applyProtection="1">
      <alignment horizontal="center" vertical="center"/>
      <protection locked="0"/>
    </xf>
    <xf numFmtId="4" fontId="17" fillId="3" borderId="0" xfId="0" applyNumberFormat="1" applyFont="1" applyFill="1" applyBorder="1" applyAlignment="1" applyProtection="1">
      <alignment horizontal="center" vertical="center"/>
      <protection locked="0"/>
    </xf>
    <xf numFmtId="165" fontId="17" fillId="3" borderId="12" xfId="0" applyNumberFormat="1"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0" fontId="6" fillId="2" borderId="33" xfId="0" applyFont="1" applyFill="1" applyBorder="1" applyAlignment="1" applyProtection="1">
      <alignment horizontal="left" vertical="center"/>
    </xf>
    <xf numFmtId="0" fontId="17" fillId="3" borderId="62"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3" fontId="17" fillId="3" borderId="78" xfId="0" applyNumberFormat="1" applyFont="1" applyFill="1" applyBorder="1" applyAlignment="1" applyProtection="1">
      <alignment horizontal="center" vertical="center"/>
      <protection locked="0"/>
    </xf>
    <xf numFmtId="4" fontId="17" fillId="3" borderId="34"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left" vertical="center"/>
    </xf>
    <xf numFmtId="0" fontId="17" fillId="3" borderId="64"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3" fontId="17" fillId="3" borderId="79" xfId="0" applyNumberFormat="1" applyFont="1" applyFill="1" applyBorder="1" applyAlignment="1" applyProtection="1">
      <alignment horizontal="center" vertical="center"/>
      <protection locked="0"/>
    </xf>
    <xf numFmtId="4" fontId="17" fillId="3" borderId="8" xfId="0" applyNumberFormat="1" applyFont="1" applyFill="1" applyBorder="1" applyAlignment="1" applyProtection="1">
      <alignment horizontal="center" vertical="center"/>
      <protection locked="0"/>
    </xf>
    <xf numFmtId="165" fontId="17" fillId="3" borderId="13" xfId="0" applyNumberFormat="1"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165" fontId="6" fillId="2" borderId="90" xfId="0" applyNumberFormat="1" applyFont="1" applyFill="1" applyBorder="1" applyAlignment="1" applyProtection="1">
      <alignment vertical="center"/>
      <protection locked="0"/>
    </xf>
    <xf numFmtId="0" fontId="31" fillId="2" borderId="0" xfId="0" applyFont="1" applyFill="1" applyBorder="1" applyAlignment="1" applyProtection="1">
      <alignment vertical="center"/>
    </xf>
    <xf numFmtId="0" fontId="31" fillId="2" borderId="0" xfId="0" applyFont="1" applyFill="1" applyBorder="1" applyAlignment="1" applyProtection="1">
      <alignment vertical="center"/>
      <protection locked="0"/>
    </xf>
    <xf numFmtId="0" fontId="6" fillId="2" borderId="42" xfId="0" applyFont="1" applyFill="1" applyBorder="1" applyAlignment="1" applyProtection="1">
      <alignment vertical="center"/>
      <protection locked="0"/>
    </xf>
    <xf numFmtId="1" fontId="6" fillId="2" borderId="42" xfId="0" applyNumberFormat="1" applyFont="1" applyFill="1" applyBorder="1" applyAlignment="1" applyProtection="1">
      <alignment horizontal="center" vertical="center"/>
      <protection locked="0"/>
    </xf>
    <xf numFmtId="1" fontId="21" fillId="2" borderId="42" xfId="0" applyNumberFormat="1" applyFont="1" applyFill="1" applyBorder="1" applyAlignment="1" applyProtection="1">
      <alignment horizontal="center" vertical="center"/>
      <protection locked="0"/>
    </xf>
    <xf numFmtId="1" fontId="21" fillId="2" borderId="42" xfId="0" quotePrefix="1" applyNumberFormat="1" applyFont="1" applyFill="1" applyBorder="1" applyAlignment="1" applyProtection="1">
      <alignment horizontal="center" vertical="center"/>
      <protection locked="0"/>
    </xf>
    <xf numFmtId="0" fontId="31" fillId="2" borderId="42" xfId="0" applyFont="1" applyFill="1" applyBorder="1" applyAlignment="1" applyProtection="1">
      <alignment vertical="center"/>
      <protection locked="0"/>
    </xf>
    <xf numFmtId="0" fontId="21" fillId="2" borderId="5" xfId="0" applyFont="1" applyFill="1" applyBorder="1" applyAlignment="1" applyProtection="1">
      <alignment horizontal="center" vertical="center"/>
      <protection hidden="1"/>
    </xf>
    <xf numFmtId="0" fontId="22" fillId="0" borderId="38" xfId="0" applyFont="1" applyBorder="1" applyAlignment="1" applyProtection="1">
      <alignment horizontal="center" vertical="center"/>
      <protection hidden="1"/>
    </xf>
    <xf numFmtId="1" fontId="21" fillId="2" borderId="6"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0" fontId="6" fillId="2" borderId="59" xfId="0" applyFont="1" applyFill="1" applyBorder="1" applyAlignment="1" applyProtection="1">
      <alignment vertical="center"/>
    </xf>
    <xf numFmtId="1" fontId="17" fillId="3" borderId="68" xfId="0" applyNumberFormat="1" applyFont="1" applyFill="1" applyBorder="1" applyAlignment="1" applyProtection="1">
      <alignment horizontal="center" vertical="center"/>
      <protection locked="0"/>
    </xf>
    <xf numFmtId="1" fontId="6" fillId="2" borderId="6" xfId="0" applyNumberFormat="1" applyFont="1" applyFill="1" applyBorder="1" applyAlignment="1" applyProtection="1">
      <alignment horizontal="center" vertical="center"/>
      <protection hidden="1"/>
    </xf>
    <xf numFmtId="0" fontId="6" fillId="2" borderId="33" xfId="0" applyFont="1" applyFill="1" applyBorder="1" applyAlignment="1" applyProtection="1">
      <alignment vertical="center"/>
    </xf>
    <xf numFmtId="2" fontId="17" fillId="3" borderId="69" xfId="0" applyNumberFormat="1" applyFont="1" applyFill="1" applyBorder="1" applyAlignment="1" applyProtection="1">
      <alignment horizontal="center" vertical="center"/>
      <protection locked="0"/>
    </xf>
    <xf numFmtId="1" fontId="34" fillId="4" borderId="6" xfId="4" applyNumberFormat="1" applyFont="1" applyFill="1" applyBorder="1" applyAlignment="1" applyProtection="1">
      <alignment horizontal="center" vertical="center"/>
      <protection hidden="1"/>
    </xf>
    <xf numFmtId="0" fontId="34" fillId="4" borderId="0" xfId="4" applyFont="1" applyFill="1" applyAlignment="1">
      <alignment vertical="center"/>
    </xf>
    <xf numFmtId="0" fontId="6" fillId="2" borderId="7" xfId="0" applyFont="1" applyFill="1" applyBorder="1" applyAlignment="1" applyProtection="1">
      <alignment vertical="center"/>
    </xf>
    <xf numFmtId="1" fontId="17" fillId="3" borderId="70" xfId="0" applyNumberFormat="1" applyFont="1" applyFill="1" applyBorder="1" applyAlignment="1" applyProtection="1">
      <alignment horizontal="center" vertical="center"/>
      <protection locked="0"/>
    </xf>
    <xf numFmtId="1" fontId="21" fillId="2" borderId="63" xfId="0" applyNumberFormat="1" applyFont="1" applyFill="1" applyBorder="1" applyAlignment="1" applyProtection="1">
      <alignment horizontal="center" vertical="center" wrapText="1"/>
    </xf>
    <xf numFmtId="0" fontId="22" fillId="0" borderId="27" xfId="0" applyFont="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8" fillId="2" borderId="0" xfId="0" applyFont="1" applyFill="1" applyBorder="1" applyAlignment="1" applyProtection="1">
      <alignment horizontal="center" vertical="center"/>
      <protection locked="0"/>
    </xf>
    <xf numFmtId="0" fontId="22" fillId="0" borderId="51" xfId="0" applyFont="1" applyBorder="1" applyAlignment="1" applyProtection="1">
      <alignment vertical="center"/>
    </xf>
    <xf numFmtId="0" fontId="6" fillId="2" borderId="6" xfId="0" applyFont="1" applyFill="1" applyBorder="1" applyAlignment="1" applyProtection="1">
      <alignment vertical="center"/>
    </xf>
    <xf numFmtId="2" fontId="6" fillId="2" borderId="71" xfId="0" applyNumberFormat="1" applyFont="1" applyFill="1" applyBorder="1" applyAlignment="1" applyProtection="1">
      <alignment horizontal="center" vertical="center"/>
      <protection hidden="1"/>
    </xf>
    <xf numFmtId="2" fontId="6" fillId="2" borderId="0" xfId="0" applyNumberFormat="1" applyFont="1" applyFill="1" applyBorder="1" applyAlignment="1" applyProtection="1">
      <alignment horizontal="center" vertical="center"/>
      <protection hidden="1"/>
    </xf>
    <xf numFmtId="2" fontId="6" fillId="2" borderId="12" xfId="0" applyNumberFormat="1" applyFont="1" applyFill="1" applyBorder="1" applyAlignment="1" applyProtection="1">
      <alignment horizontal="center" vertical="center"/>
      <protection hidden="1"/>
    </xf>
    <xf numFmtId="2" fontId="21" fillId="4" borderId="54" xfId="0" applyNumberFormat="1" applyFont="1" applyFill="1" applyBorder="1" applyAlignment="1" applyProtection="1">
      <alignment horizontal="center" vertical="center"/>
      <protection hidden="1"/>
    </xf>
    <xf numFmtId="2" fontId="21" fillId="2" borderId="0" xfId="0" applyNumberFormat="1" applyFont="1" applyFill="1" applyBorder="1" applyAlignment="1" applyProtection="1">
      <alignment horizontal="center" vertical="center"/>
      <protection locked="0"/>
    </xf>
    <xf numFmtId="2" fontId="6" fillId="2" borderId="66" xfId="0" applyNumberFormat="1" applyFont="1" applyFill="1" applyBorder="1" applyAlignment="1" applyProtection="1">
      <alignment horizontal="center" vertical="center"/>
      <protection hidden="1"/>
    </xf>
    <xf numFmtId="2" fontId="6" fillId="2" borderId="34" xfId="0" applyNumberFormat="1" applyFont="1" applyFill="1" applyBorder="1" applyAlignment="1" applyProtection="1">
      <alignment horizontal="center" vertical="center"/>
      <protection hidden="1"/>
    </xf>
    <xf numFmtId="2" fontId="6" fillId="2" borderId="19" xfId="0" applyNumberFormat="1" applyFont="1" applyFill="1" applyBorder="1" applyAlignment="1" applyProtection="1">
      <alignment horizontal="center" vertical="center"/>
      <protection hidden="1"/>
    </xf>
    <xf numFmtId="2" fontId="21" fillId="4" borderId="20" xfId="0" applyNumberFormat="1" applyFont="1" applyFill="1" applyBorder="1" applyAlignment="1" applyProtection="1">
      <alignment horizontal="center" vertical="center"/>
      <protection hidden="1"/>
    </xf>
    <xf numFmtId="2" fontId="6" fillId="2" borderId="67" xfId="0" applyNumberFormat="1" applyFont="1" applyFill="1" applyBorder="1" applyAlignment="1" applyProtection="1">
      <alignment horizontal="center" vertical="center"/>
      <protection hidden="1"/>
    </xf>
    <xf numFmtId="2" fontId="6" fillId="2" borderId="8" xfId="0" applyNumberFormat="1" applyFont="1" applyFill="1" applyBorder="1" applyAlignment="1" applyProtection="1">
      <alignment horizontal="center" vertical="center"/>
      <protection hidden="1"/>
    </xf>
    <xf numFmtId="2" fontId="6" fillId="2" borderId="13" xfId="0" applyNumberFormat="1" applyFont="1" applyFill="1" applyBorder="1" applyAlignment="1" applyProtection="1">
      <alignment horizontal="center" vertical="center"/>
      <protection hidden="1"/>
    </xf>
    <xf numFmtId="2" fontId="21" fillId="4" borderId="37" xfId="0" applyNumberFormat="1" applyFont="1" applyFill="1" applyBorder="1" applyAlignment="1" applyProtection="1">
      <alignment horizontal="center" vertical="center"/>
      <protection hidden="1"/>
    </xf>
    <xf numFmtId="2" fontId="6" fillId="2" borderId="0" xfId="0" applyNumberFormat="1" applyFont="1" applyFill="1" applyBorder="1" applyAlignment="1" applyProtection="1">
      <alignment horizontal="center" vertical="center"/>
      <protection locked="0"/>
    </xf>
    <xf numFmtId="2" fontId="21" fillId="2" borderId="41" xfId="0" applyNumberFormat="1" applyFont="1" applyFill="1" applyBorder="1" applyAlignment="1" applyProtection="1">
      <alignment horizontal="center" vertical="center"/>
      <protection locked="0"/>
    </xf>
    <xf numFmtId="0" fontId="31" fillId="2" borderId="41" xfId="0" applyFont="1" applyFill="1" applyBorder="1" applyAlignment="1" applyProtection="1">
      <alignment vertical="center"/>
      <protection locked="0"/>
    </xf>
    <xf numFmtId="2" fontId="6" fillId="2" borderId="42" xfId="0" applyNumberFormat="1" applyFont="1" applyFill="1" applyBorder="1" applyAlignment="1" applyProtection="1">
      <alignment horizontal="center" vertical="center"/>
      <protection locked="0"/>
    </xf>
    <xf numFmtId="2" fontId="21" fillId="2" borderId="42" xfId="0" applyNumberFormat="1" applyFont="1" applyFill="1" applyBorder="1" applyAlignment="1" applyProtection="1">
      <alignment horizontal="center" vertical="center"/>
      <protection locked="0"/>
    </xf>
    <xf numFmtId="165" fontId="21" fillId="2" borderId="42" xfId="0" quotePrefix="1" applyNumberFormat="1" applyFont="1" applyFill="1" applyBorder="1" applyAlignment="1" applyProtection="1">
      <alignment horizontal="center" vertical="center"/>
      <protection locked="0"/>
    </xf>
    <xf numFmtId="2" fontId="21" fillId="2" borderId="75" xfId="0" applyNumberFormat="1" applyFont="1" applyFill="1" applyBorder="1" applyAlignment="1" applyProtection="1">
      <alignment horizontal="center" vertical="center" wrapText="1"/>
    </xf>
    <xf numFmtId="0" fontId="22" fillId="0" borderId="73" xfId="0" applyFont="1" applyBorder="1" applyAlignment="1" applyProtection="1">
      <alignment horizontal="center" vertical="center" wrapText="1"/>
    </xf>
    <xf numFmtId="0" fontId="8" fillId="0" borderId="38" xfId="0" applyFont="1" applyBorder="1" applyAlignment="1" applyProtection="1">
      <alignment horizontal="center" vertical="center"/>
    </xf>
    <xf numFmtId="165" fontId="21" fillId="2" borderId="0" xfId="0" quotePrefix="1" applyNumberFormat="1" applyFont="1" applyFill="1" applyBorder="1" applyAlignment="1" applyProtection="1">
      <alignment horizontal="center" vertical="center"/>
      <protection locked="0"/>
    </xf>
    <xf numFmtId="1" fontId="21" fillId="2" borderId="0" xfId="0" applyNumberFormat="1"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wrapText="1"/>
    </xf>
    <xf numFmtId="0" fontId="31" fillId="2" borderId="0" xfId="0" applyFont="1" applyFill="1" applyBorder="1" applyAlignment="1" applyProtection="1">
      <alignment vertical="center" wrapText="1"/>
    </xf>
    <xf numFmtId="0" fontId="6" fillId="2" borderId="6" xfId="0" applyFont="1" applyFill="1" applyBorder="1" applyAlignment="1" applyProtection="1">
      <alignment vertical="center"/>
      <protection hidden="1"/>
    </xf>
    <xf numFmtId="3" fontId="6" fillId="2" borderId="71" xfId="0" applyNumberFormat="1" applyFont="1" applyFill="1" applyBorder="1" applyAlignment="1" applyProtection="1">
      <alignment horizontal="center" vertical="center" wrapText="1"/>
      <protection hidden="1"/>
    </xf>
    <xf numFmtId="3" fontId="6" fillId="2" borderId="80" xfId="0" applyNumberFormat="1" applyFont="1" applyFill="1" applyBorder="1" applyAlignment="1" applyProtection="1">
      <alignment horizontal="center" vertical="center" wrapText="1"/>
      <protection hidden="1"/>
    </xf>
    <xf numFmtId="3" fontId="6" fillId="2" borderId="30" xfId="0" applyNumberFormat="1" applyFont="1" applyFill="1" applyBorder="1" applyAlignment="1" applyProtection="1">
      <alignment horizontal="center" vertical="center" wrapText="1"/>
      <protection hidden="1"/>
    </xf>
    <xf numFmtId="3" fontId="21" fillId="4" borderId="45" xfId="0" applyNumberFormat="1" applyFont="1" applyFill="1" applyBorder="1" applyAlignment="1" applyProtection="1">
      <alignment horizontal="center" vertical="center" wrapText="1"/>
      <protection hidden="1"/>
    </xf>
    <xf numFmtId="1" fontId="31" fillId="2" borderId="0" xfId="0" applyNumberFormat="1" applyFont="1" applyFill="1" applyBorder="1" applyAlignment="1" applyProtection="1">
      <alignment vertical="center"/>
    </xf>
    <xf numFmtId="165" fontId="31" fillId="2" borderId="0" xfId="0" applyNumberFormat="1" applyFont="1" applyFill="1" applyBorder="1" applyAlignment="1" applyProtection="1">
      <alignment vertical="center"/>
    </xf>
    <xf numFmtId="10" fontId="31" fillId="2" borderId="0" xfId="0" applyNumberFormat="1" applyFont="1" applyFill="1" applyBorder="1" applyAlignment="1" applyProtection="1">
      <alignment vertical="center"/>
    </xf>
    <xf numFmtId="0" fontId="6" fillId="2" borderId="33" xfId="0" applyFont="1" applyFill="1" applyBorder="1" applyAlignment="1" applyProtection="1">
      <alignment vertical="center"/>
      <protection hidden="1"/>
    </xf>
    <xf numFmtId="3" fontId="6" fillId="2" borderId="66" xfId="0" applyNumberFormat="1" applyFont="1" applyFill="1" applyBorder="1" applyAlignment="1" applyProtection="1">
      <alignment horizontal="center" vertical="center" wrapText="1"/>
      <protection hidden="1"/>
    </xf>
    <xf numFmtId="3" fontId="6" fillId="2" borderId="78" xfId="0" applyNumberFormat="1" applyFont="1" applyFill="1" applyBorder="1" applyAlignment="1" applyProtection="1">
      <alignment horizontal="center" vertical="center" wrapText="1"/>
      <protection hidden="1"/>
    </xf>
    <xf numFmtId="3" fontId="6" fillId="2" borderId="39" xfId="0" applyNumberFormat="1" applyFont="1" applyFill="1" applyBorder="1" applyAlignment="1" applyProtection="1">
      <alignment horizontal="center" vertical="center" wrapText="1"/>
      <protection hidden="1"/>
    </xf>
    <xf numFmtId="3" fontId="21" fillId="4" borderId="40" xfId="0" applyNumberFormat="1" applyFont="1" applyFill="1" applyBorder="1" applyAlignment="1" applyProtection="1">
      <alignment horizontal="center" vertical="center" wrapText="1"/>
      <protection hidden="1"/>
    </xf>
    <xf numFmtId="0" fontId="6" fillId="2" borderId="7" xfId="0" applyFont="1" applyFill="1" applyBorder="1" applyAlignment="1" applyProtection="1">
      <alignment vertical="center"/>
      <protection hidden="1"/>
    </xf>
    <xf numFmtId="3" fontId="6" fillId="2" borderId="67" xfId="0" applyNumberFormat="1" applyFont="1" applyFill="1" applyBorder="1" applyAlignment="1" applyProtection="1">
      <alignment horizontal="center" vertical="center" wrapText="1"/>
      <protection hidden="1"/>
    </xf>
    <xf numFmtId="3" fontId="6" fillId="2" borderId="79" xfId="0" applyNumberFormat="1" applyFont="1" applyFill="1" applyBorder="1" applyAlignment="1" applyProtection="1">
      <alignment horizontal="center" vertical="center" wrapText="1"/>
      <protection hidden="1"/>
    </xf>
    <xf numFmtId="3" fontId="6" fillId="2" borderId="10" xfId="0" applyNumberFormat="1" applyFont="1" applyFill="1" applyBorder="1" applyAlignment="1" applyProtection="1">
      <alignment horizontal="center" vertical="center" wrapText="1"/>
      <protection hidden="1"/>
    </xf>
    <xf numFmtId="3" fontId="21" fillId="4" borderId="11" xfId="0" applyNumberFormat="1" applyFont="1" applyFill="1" applyBorder="1" applyAlignment="1" applyProtection="1">
      <alignment horizontal="center" vertical="center" wrapText="1"/>
      <protection hidden="1"/>
    </xf>
    <xf numFmtId="3" fontId="6" fillId="2" borderId="0" xfId="0" applyNumberFormat="1" applyFont="1" applyFill="1" applyBorder="1" applyAlignment="1" applyProtection="1">
      <alignment horizontal="center" vertical="center" wrapText="1"/>
      <protection locked="0"/>
    </xf>
    <xf numFmtId="3" fontId="21" fillId="2" borderId="0" xfId="0" applyNumberFormat="1" applyFont="1" applyFill="1" applyBorder="1" applyAlignment="1" applyProtection="1">
      <alignment horizontal="center" vertical="center" wrapText="1"/>
      <protection locked="0"/>
    </xf>
    <xf numFmtId="165" fontId="21" fillId="2" borderId="41" xfId="0" quotePrefix="1" applyNumberFormat="1" applyFont="1" applyFill="1" applyBorder="1" applyAlignment="1" applyProtection="1">
      <alignment horizontal="center" vertical="center"/>
      <protection locked="0"/>
    </xf>
    <xf numFmtId="0" fontId="31" fillId="2" borderId="36" xfId="0" applyFont="1" applyFill="1" applyBorder="1" applyAlignment="1" applyProtection="1">
      <alignment vertical="center"/>
      <protection locked="0"/>
    </xf>
    <xf numFmtId="0" fontId="31" fillId="2" borderId="8" xfId="0" applyFont="1" applyFill="1" applyBorder="1" applyAlignment="1" applyProtection="1">
      <alignment vertical="center"/>
      <protection locked="0"/>
    </xf>
    <xf numFmtId="0" fontId="21" fillId="2" borderId="84" xfId="0" applyFont="1" applyFill="1" applyBorder="1" applyAlignment="1" applyProtection="1">
      <alignment vertical="center"/>
    </xf>
    <xf numFmtId="0" fontId="21" fillId="2" borderId="75" xfId="0" applyFont="1" applyFill="1" applyBorder="1" applyAlignment="1" applyProtection="1">
      <alignment horizontal="center" vertical="center"/>
    </xf>
    <xf numFmtId="0" fontId="17" fillId="0" borderId="73" xfId="0" applyFont="1" applyBorder="1" applyAlignment="1" applyProtection="1">
      <alignment horizontal="center" vertical="center"/>
    </xf>
    <xf numFmtId="0" fontId="8" fillId="0" borderId="38" xfId="0" applyFont="1" applyBorder="1" applyAlignment="1" applyProtection="1">
      <alignment vertical="center"/>
    </xf>
    <xf numFmtId="0" fontId="17" fillId="0" borderId="88" xfId="0" applyFont="1" applyBorder="1" applyAlignment="1" applyProtection="1">
      <alignment vertical="center"/>
    </xf>
    <xf numFmtId="0" fontId="31" fillId="2" borderId="0" xfId="0" applyFont="1" applyFill="1" applyBorder="1" applyAlignment="1" applyProtection="1">
      <alignment vertical="center"/>
      <protection hidden="1"/>
    </xf>
    <xf numFmtId="0" fontId="6" fillId="2" borderId="85" xfId="0" applyFont="1" applyFill="1" applyBorder="1" applyAlignment="1" applyProtection="1">
      <alignment vertical="center"/>
      <protection hidden="1"/>
    </xf>
    <xf numFmtId="167" fontId="6" fillId="4" borderId="74" xfId="0" applyNumberFormat="1" applyFont="1" applyFill="1" applyBorder="1" applyAlignment="1" applyProtection="1">
      <alignment horizontal="center" vertical="center"/>
      <protection hidden="1"/>
    </xf>
    <xf numFmtId="167" fontId="6" fillId="2" borderId="80" xfId="0" applyNumberFormat="1" applyFont="1" applyFill="1" applyBorder="1" applyAlignment="1" applyProtection="1">
      <alignment horizontal="center" vertical="center"/>
      <protection hidden="1"/>
    </xf>
    <xf numFmtId="167" fontId="6" fillId="2" borderId="81" xfId="0" applyNumberFormat="1" applyFont="1" applyFill="1" applyBorder="1" applyAlignment="1" applyProtection="1">
      <alignment horizontal="center" vertical="center"/>
      <protection hidden="1"/>
    </xf>
    <xf numFmtId="167" fontId="6" fillId="2" borderId="14" xfId="0" applyNumberFormat="1" applyFont="1" applyFill="1" applyBorder="1" applyAlignment="1" applyProtection="1">
      <alignment horizontal="center" vertical="center"/>
      <protection hidden="1"/>
    </xf>
    <xf numFmtId="167" fontId="6" fillId="2" borderId="17" xfId="0" quotePrefix="1" applyNumberFormat="1" applyFont="1" applyFill="1" applyBorder="1" applyAlignment="1" applyProtection="1">
      <alignment horizontal="center" vertical="center"/>
      <protection hidden="1"/>
    </xf>
    <xf numFmtId="167" fontId="6" fillId="2" borderId="19" xfId="0" applyNumberFormat="1" applyFont="1" applyFill="1" applyBorder="1" applyAlignment="1" applyProtection="1">
      <alignment horizontal="center" vertical="center"/>
      <protection hidden="1"/>
    </xf>
    <xf numFmtId="167" fontId="6" fillId="2" borderId="20" xfId="0" quotePrefix="1" applyNumberFormat="1" applyFont="1" applyFill="1" applyBorder="1" applyAlignment="1" applyProtection="1">
      <alignment horizontal="center" vertical="center"/>
      <protection hidden="1"/>
    </xf>
    <xf numFmtId="0" fontId="6" fillId="2" borderId="89" xfId="0" applyFont="1" applyFill="1" applyBorder="1" applyAlignment="1" applyProtection="1">
      <alignment vertical="center"/>
      <protection hidden="1"/>
    </xf>
    <xf numFmtId="167" fontId="6" fillId="4" borderId="102" xfId="0" applyNumberFormat="1" applyFont="1" applyFill="1" applyBorder="1" applyAlignment="1" applyProtection="1">
      <alignment horizontal="center" vertical="center"/>
      <protection hidden="1"/>
    </xf>
    <xf numFmtId="167" fontId="6" fillId="2" borderId="100" xfId="0" applyNumberFormat="1" applyFont="1" applyFill="1" applyBorder="1" applyAlignment="1" applyProtection="1">
      <alignment horizontal="center" vertical="center"/>
      <protection hidden="1"/>
    </xf>
    <xf numFmtId="167" fontId="6" fillId="2" borderId="101" xfId="0" applyNumberFormat="1" applyFont="1" applyFill="1" applyBorder="1" applyAlignment="1" applyProtection="1">
      <alignment horizontal="center" vertical="center"/>
      <protection hidden="1"/>
    </xf>
    <xf numFmtId="167" fontId="6" fillId="2" borderId="12" xfId="0" applyNumberFormat="1" applyFont="1" applyFill="1" applyBorder="1" applyAlignment="1" applyProtection="1">
      <alignment horizontal="center" vertical="center"/>
      <protection hidden="1"/>
    </xf>
    <xf numFmtId="167" fontId="6" fillId="2" borderId="16" xfId="0" quotePrefix="1" applyNumberFormat="1" applyFont="1" applyFill="1" applyBorder="1" applyAlignment="1" applyProtection="1">
      <alignment horizontal="center" vertical="center"/>
      <protection hidden="1"/>
    </xf>
    <xf numFmtId="1" fontId="6" fillId="2" borderId="0" xfId="0" applyNumberFormat="1" applyFont="1" applyFill="1" applyBorder="1" applyAlignment="1" applyProtection="1">
      <alignment horizontal="center" vertical="center"/>
      <protection locked="0"/>
    </xf>
    <xf numFmtId="165" fontId="21" fillId="2" borderId="90" xfId="0" quotePrefix="1" applyNumberFormat="1" applyFont="1" applyFill="1" applyBorder="1" applyAlignment="1" applyProtection="1">
      <alignment horizontal="center" vertical="center"/>
      <protection locked="0"/>
    </xf>
    <xf numFmtId="0" fontId="31" fillId="2" borderId="90" xfId="0" applyFont="1" applyFill="1" applyBorder="1" applyAlignment="1" applyProtection="1">
      <alignment vertical="center"/>
      <protection locked="0"/>
    </xf>
    <xf numFmtId="165" fontId="31" fillId="2" borderId="42" xfId="0" applyNumberFormat="1" applyFont="1" applyFill="1" applyBorder="1" applyAlignment="1" applyProtection="1">
      <alignment vertical="center"/>
      <protection locked="0"/>
    </xf>
    <xf numFmtId="0" fontId="8" fillId="0" borderId="27"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1" fontId="21" fillId="2" borderId="0" xfId="0" applyNumberFormat="1" applyFont="1" applyFill="1" applyBorder="1" applyAlignment="1" applyProtection="1">
      <alignment horizontal="center" vertical="center" wrapText="1"/>
      <protection locked="0"/>
    </xf>
    <xf numFmtId="165" fontId="31" fillId="2" borderId="0" xfId="0" applyNumberFormat="1" applyFont="1" applyFill="1" applyBorder="1" applyAlignment="1" applyProtection="1">
      <alignment vertical="center"/>
      <protection locked="0"/>
    </xf>
    <xf numFmtId="0" fontId="17" fillId="0" borderId="9" xfId="0" applyFont="1" applyBorder="1" applyAlignment="1" applyProtection="1">
      <alignment vertical="center"/>
    </xf>
    <xf numFmtId="165" fontId="6" fillId="2" borderId="71" xfId="0" applyNumberFormat="1" applyFont="1" applyFill="1" applyBorder="1" applyAlignment="1" applyProtection="1">
      <alignment horizontal="center" vertical="center"/>
      <protection hidden="1"/>
    </xf>
    <xf numFmtId="165" fontId="6" fillId="2" borderId="30" xfId="0" applyNumberFormat="1" applyFont="1" applyFill="1" applyBorder="1" applyAlignment="1" applyProtection="1">
      <alignment horizontal="center" vertical="center"/>
      <protection hidden="1"/>
    </xf>
    <xf numFmtId="165" fontId="21" fillId="2" borderId="25" xfId="0" quotePrefix="1" applyNumberFormat="1" applyFont="1" applyFill="1" applyBorder="1" applyAlignment="1" applyProtection="1">
      <alignment horizontal="center" vertical="center"/>
      <protection hidden="1"/>
    </xf>
    <xf numFmtId="165" fontId="6" fillId="2" borderId="66" xfId="0" applyNumberFormat="1" applyFont="1" applyFill="1" applyBorder="1" applyAlignment="1" applyProtection="1">
      <alignment horizontal="center" vertical="center"/>
      <protection hidden="1"/>
    </xf>
    <xf numFmtId="165" fontId="6" fillId="2" borderId="39" xfId="0" applyNumberFormat="1" applyFont="1" applyFill="1" applyBorder="1" applyAlignment="1" applyProtection="1">
      <alignment horizontal="center" vertical="center"/>
      <protection hidden="1"/>
    </xf>
    <xf numFmtId="165" fontId="21" fillId="2" borderId="91" xfId="0" quotePrefix="1" applyNumberFormat="1" applyFont="1" applyFill="1" applyBorder="1" applyAlignment="1" applyProtection="1">
      <alignment horizontal="center" vertical="center"/>
      <protection hidden="1"/>
    </xf>
    <xf numFmtId="165" fontId="6" fillId="2" borderId="67" xfId="0" applyNumberFormat="1" applyFont="1" applyFill="1" applyBorder="1" applyAlignment="1" applyProtection="1">
      <alignment horizontal="center" vertical="center"/>
      <protection hidden="1"/>
    </xf>
    <xf numFmtId="165" fontId="6" fillId="2" borderId="10" xfId="0" applyNumberFormat="1" applyFont="1" applyFill="1" applyBorder="1" applyAlignment="1" applyProtection="1">
      <alignment horizontal="center" vertical="center"/>
      <protection hidden="1"/>
    </xf>
    <xf numFmtId="165" fontId="21" fillId="2" borderId="92" xfId="0" quotePrefix="1" applyNumberFormat="1" applyFont="1" applyFill="1" applyBorder="1" applyAlignment="1" applyProtection="1">
      <alignment horizontal="center" vertical="center"/>
      <protection hidden="1"/>
    </xf>
    <xf numFmtId="0" fontId="6" fillId="2" borderId="105" xfId="0" applyFont="1" applyFill="1" applyBorder="1" applyAlignment="1" applyProtection="1">
      <alignment vertical="center"/>
      <protection hidden="1"/>
    </xf>
    <xf numFmtId="10" fontId="6" fillId="2" borderId="103" xfId="0" applyNumberFormat="1" applyFont="1" applyFill="1" applyBorder="1" applyAlignment="1" applyProtection="1">
      <alignment horizontal="center" vertical="center"/>
      <protection hidden="1"/>
    </xf>
    <xf numFmtId="10" fontId="6" fillId="2" borderId="23" xfId="0" applyNumberFormat="1" applyFont="1" applyFill="1" applyBorder="1" applyAlignment="1" applyProtection="1">
      <alignment horizontal="center" vertical="center"/>
      <protection hidden="1"/>
    </xf>
    <xf numFmtId="10" fontId="6" fillId="2" borderId="25" xfId="0" quotePrefix="1" applyNumberFormat="1" applyFont="1" applyFill="1" applyBorder="1" applyAlignment="1" applyProtection="1">
      <alignment horizontal="center" vertical="center"/>
      <protection hidden="1"/>
    </xf>
    <xf numFmtId="168" fontId="6" fillId="2" borderId="0" xfId="0" applyNumberFormat="1" applyFont="1" applyFill="1" applyBorder="1" applyAlignment="1" applyProtection="1">
      <alignment vertical="center"/>
      <protection locked="0"/>
    </xf>
    <xf numFmtId="10" fontId="6" fillId="2" borderId="0" xfId="0" applyNumberFormat="1" applyFont="1" applyFill="1" applyBorder="1" applyAlignment="1">
      <alignment vertical="center"/>
    </xf>
    <xf numFmtId="10" fontId="6" fillId="2" borderId="0" xfId="0" applyNumberFormat="1" applyFont="1" applyFill="1" applyAlignment="1">
      <alignment vertical="center"/>
    </xf>
    <xf numFmtId="0" fontId="6" fillId="2" borderId="106" xfId="0" applyFont="1" applyFill="1" applyBorder="1" applyAlignment="1" applyProtection="1">
      <alignment vertical="center"/>
      <protection hidden="1"/>
    </xf>
    <xf numFmtId="10" fontId="6" fillId="2" borderId="104" xfId="0" applyNumberFormat="1" applyFont="1" applyFill="1" applyBorder="1" applyAlignment="1" applyProtection="1">
      <alignment horizontal="center" vertical="center"/>
      <protection hidden="1"/>
    </xf>
    <xf numFmtId="10" fontId="6" fillId="2" borderId="19" xfId="0" applyNumberFormat="1" applyFont="1" applyFill="1" applyBorder="1" applyAlignment="1" applyProtection="1">
      <alignment horizontal="center" vertical="center"/>
      <protection hidden="1"/>
    </xf>
    <xf numFmtId="10" fontId="6" fillId="2" borderId="20" xfId="0" quotePrefix="1" applyNumberFormat="1" applyFont="1" applyFill="1" applyBorder="1" applyAlignment="1" applyProtection="1">
      <alignment horizontal="center" vertical="center"/>
      <protection hidden="1"/>
    </xf>
    <xf numFmtId="10" fontId="6" fillId="2" borderId="101" xfId="0" applyNumberFormat="1" applyFont="1" applyFill="1" applyBorder="1" applyAlignment="1" applyProtection="1">
      <alignment horizontal="center" vertical="center"/>
      <protection hidden="1"/>
    </xf>
    <xf numFmtId="10" fontId="6" fillId="2" borderId="21" xfId="0" applyNumberFormat="1" applyFont="1" applyFill="1" applyBorder="1" applyAlignment="1" applyProtection="1">
      <alignment horizontal="center" vertical="center"/>
      <protection hidden="1"/>
    </xf>
    <xf numFmtId="10" fontId="6" fillId="2" borderId="93" xfId="0" quotePrefix="1" applyNumberFormat="1" applyFont="1" applyFill="1" applyBorder="1" applyAlignment="1" applyProtection="1">
      <alignment horizontal="center" vertical="center"/>
      <protection hidden="1"/>
    </xf>
    <xf numFmtId="0" fontId="8" fillId="2" borderId="0" xfId="0" applyFont="1" applyFill="1" applyAlignment="1">
      <alignment vertical="center"/>
    </xf>
    <xf numFmtId="0" fontId="24" fillId="2" borderId="0" xfId="0" applyFont="1" applyFill="1" applyAlignment="1" applyProtection="1">
      <alignment horizontal="center" vertical="center"/>
    </xf>
    <xf numFmtId="0" fontId="8" fillId="0" borderId="0" xfId="0" applyFont="1" applyAlignment="1" applyProtection="1">
      <alignment horizontal="center" vertical="center"/>
    </xf>
    <xf numFmtId="0" fontId="8" fillId="2" borderId="0" xfId="0" applyFont="1" applyFill="1" applyAlignment="1" applyProtection="1">
      <alignment vertical="center"/>
      <protection locked="0"/>
    </xf>
    <xf numFmtId="0" fontId="6" fillId="2" borderId="0" xfId="0" applyFont="1" applyFill="1" applyAlignment="1" applyProtection="1">
      <alignment vertical="center"/>
    </xf>
    <xf numFmtId="0" fontId="11" fillId="2" borderId="0" xfId="0" applyFont="1" applyFill="1" applyAlignment="1" applyProtection="1">
      <alignment horizontal="center" vertical="center"/>
    </xf>
    <xf numFmtId="0" fontId="35" fillId="0" borderId="0" xfId="0" applyFont="1" applyAlignment="1">
      <alignment horizontal="center" vertical="center"/>
    </xf>
    <xf numFmtId="0" fontId="21" fillId="2" borderId="5" xfId="0" applyFont="1" applyFill="1" applyBorder="1" applyAlignment="1" applyProtection="1">
      <alignment horizontal="left" vertical="center"/>
    </xf>
    <xf numFmtId="0" fontId="21" fillId="2" borderId="46" xfId="0" applyFont="1" applyFill="1" applyBorder="1" applyAlignment="1" applyProtection="1">
      <alignment horizontal="center" vertical="center"/>
    </xf>
    <xf numFmtId="0" fontId="22" fillId="0" borderId="27" xfId="0" applyFont="1" applyBorder="1" applyAlignment="1">
      <alignment horizontal="center" vertical="center"/>
    </xf>
    <xf numFmtId="0" fontId="22" fillId="0" borderId="26" xfId="0" applyFont="1" applyBorder="1" applyAlignment="1">
      <alignment horizontal="center" vertical="center"/>
    </xf>
    <xf numFmtId="0" fontId="22" fillId="0" borderId="6" xfId="0" applyFont="1" applyBorder="1" applyAlignment="1" applyProtection="1">
      <alignment horizontal="left" vertical="center"/>
    </xf>
    <xf numFmtId="0" fontId="35" fillId="0" borderId="0" xfId="0" applyFont="1" applyAlignment="1">
      <alignment vertical="center"/>
    </xf>
    <xf numFmtId="0" fontId="6" fillId="2" borderId="72"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60" xfId="0" applyFont="1" applyFill="1" applyBorder="1" applyAlignment="1" applyProtection="1">
      <alignment horizontal="center" vertical="center" wrapText="1"/>
    </xf>
    <xf numFmtId="0" fontId="6" fillId="2" borderId="76"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44" xfId="0" applyFont="1" applyFill="1" applyBorder="1" applyAlignment="1" applyProtection="1">
      <alignment horizontal="center" vertical="center" wrapText="1"/>
    </xf>
    <xf numFmtId="1" fontId="6" fillId="2" borderId="60" xfId="0" applyNumberFormat="1" applyFont="1" applyFill="1" applyBorder="1" applyAlignment="1" applyProtection="1">
      <alignment horizontal="center" vertical="center" wrapText="1"/>
    </xf>
    <xf numFmtId="1" fontId="6" fillId="2" borderId="29" xfId="0" applyNumberFormat="1" applyFont="1" applyFill="1" applyBorder="1" applyAlignment="1" applyProtection="1">
      <alignment horizontal="center" vertical="center" wrapText="1"/>
    </xf>
    <xf numFmtId="1" fontId="6" fillId="2" borderId="47" xfId="0" applyNumberFormat="1" applyFont="1" applyFill="1" applyBorder="1" applyAlignment="1" applyProtection="1">
      <alignment horizontal="center" vertical="center" wrapText="1"/>
    </xf>
    <xf numFmtId="1" fontId="6" fillId="2" borderId="44" xfId="0" applyNumberFormat="1" applyFont="1" applyFill="1" applyBorder="1" applyAlignment="1" applyProtection="1">
      <alignment horizontal="center" vertical="center" wrapText="1"/>
    </xf>
    <xf numFmtId="0" fontId="6" fillId="2" borderId="97" xfId="0" applyFont="1" applyFill="1" applyBorder="1" applyAlignment="1" applyProtection="1">
      <alignment horizontal="center" vertical="center"/>
    </xf>
    <xf numFmtId="0" fontId="6" fillId="2" borderId="98" xfId="0" applyFont="1" applyFill="1" applyBorder="1" applyAlignment="1" applyProtection="1">
      <alignment horizontal="center" vertical="center"/>
    </xf>
    <xf numFmtId="0" fontId="6" fillId="2" borderId="99"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87" xfId="0" applyFont="1" applyFill="1" applyBorder="1" applyAlignment="1" applyProtection="1">
      <alignment horizontal="center" vertical="center"/>
    </xf>
    <xf numFmtId="0" fontId="6" fillId="2" borderId="86" xfId="0" applyFont="1" applyFill="1" applyBorder="1" applyAlignment="1" applyProtection="1">
      <alignment horizontal="center" vertical="center"/>
    </xf>
    <xf numFmtId="1" fontId="6" fillId="2" borderId="60" xfId="0" applyNumberFormat="1" applyFont="1" applyFill="1" applyBorder="1" applyAlignment="1" applyProtection="1">
      <alignment horizontal="center" vertical="center"/>
    </xf>
    <xf numFmtId="1" fontId="6" fillId="2" borderId="29" xfId="0" applyNumberFormat="1" applyFont="1" applyFill="1" applyBorder="1" applyAlignment="1" applyProtection="1">
      <alignment horizontal="center" vertical="center"/>
    </xf>
    <xf numFmtId="1" fontId="6" fillId="2" borderId="44" xfId="0" applyNumberFormat="1" applyFont="1" applyFill="1" applyBorder="1" applyAlignment="1" applyProtection="1">
      <alignment horizontal="center" vertical="center"/>
    </xf>
    <xf numFmtId="0" fontId="6" fillId="2" borderId="0" xfId="0" applyFont="1" applyFill="1" applyAlignment="1" applyProtection="1">
      <alignment vertical="center"/>
      <protection hidden="1"/>
    </xf>
    <xf numFmtId="0" fontId="21" fillId="2" borderId="0" xfId="0" applyFont="1" applyFill="1" applyAlignment="1" applyProtection="1">
      <alignment horizontal="center" vertical="center"/>
      <protection hidden="1"/>
    </xf>
    <xf numFmtId="0" fontId="22" fillId="2"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0" fontId="6" fillId="2" borderId="41" xfId="0" applyFont="1" applyFill="1" applyBorder="1" applyAlignment="1" applyProtection="1">
      <alignment vertical="center"/>
      <protection hidden="1"/>
    </xf>
    <xf numFmtId="0" fontId="6" fillId="2" borderId="5" xfId="0" applyFont="1" applyFill="1" applyBorder="1" applyAlignment="1" applyProtection="1">
      <alignment vertical="center"/>
    </xf>
    <xf numFmtId="0" fontId="21" fillId="2" borderId="50" xfId="0" applyFont="1" applyFill="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26" xfId="0" applyFont="1" applyBorder="1" applyAlignment="1" applyProtection="1">
      <alignment horizontal="center" vertical="center"/>
    </xf>
    <xf numFmtId="0" fontId="8" fillId="0" borderId="6" xfId="0" applyFont="1" applyBorder="1" applyAlignment="1" applyProtection="1">
      <alignment vertical="center"/>
    </xf>
    <xf numFmtId="0" fontId="21" fillId="2" borderId="55" xfId="0" applyFont="1" applyFill="1" applyBorder="1" applyAlignment="1" applyProtection="1">
      <alignment horizontal="center" vertical="center"/>
    </xf>
    <xf numFmtId="0" fontId="8" fillId="0" borderId="44" xfId="0" applyFont="1" applyBorder="1" applyAlignment="1" applyProtection="1">
      <alignment horizontal="center" vertical="center"/>
    </xf>
    <xf numFmtId="0" fontId="21" fillId="2" borderId="55" xfId="0" applyFont="1" applyFill="1" applyBorder="1" applyAlignment="1" applyProtection="1">
      <alignment horizontal="center" vertical="center"/>
    </xf>
    <xf numFmtId="0" fontId="17" fillId="2" borderId="0" xfId="0" applyFont="1" applyFill="1"/>
    <xf numFmtId="0" fontId="6" fillId="2" borderId="58" xfId="0" applyFont="1" applyFill="1" applyBorder="1" applyAlignment="1" applyProtection="1">
      <alignment horizontal="left" vertical="center"/>
    </xf>
    <xf numFmtId="0" fontId="17" fillId="3" borderId="6"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xf>
    <xf numFmtId="0" fontId="6" fillId="2" borderId="6" xfId="0" quotePrefix="1" applyFont="1" applyFill="1" applyBorder="1" applyAlignment="1" applyProtection="1">
      <alignment horizontal="center" vertical="center"/>
    </xf>
    <xf numFmtId="0" fontId="6" fillId="2" borderId="48" xfId="0" quotePrefix="1" applyFont="1" applyFill="1" applyBorder="1" applyAlignment="1" applyProtection="1">
      <alignment horizontal="center" vertical="center"/>
    </xf>
    <xf numFmtId="0" fontId="6" fillId="2" borderId="31" xfId="0" applyFont="1" applyFill="1" applyBorder="1" applyAlignment="1" applyProtection="1">
      <alignment horizontal="left" vertical="center"/>
    </xf>
    <xf numFmtId="0" fontId="17" fillId="3" borderId="31" xfId="0" applyFont="1" applyFill="1" applyBorder="1" applyAlignment="1" applyProtection="1">
      <alignment horizontal="center" vertical="center"/>
      <protection locked="0"/>
    </xf>
    <xf numFmtId="0" fontId="6" fillId="2" borderId="56" xfId="0" applyFont="1" applyFill="1" applyBorder="1" applyAlignment="1" applyProtection="1">
      <alignment horizontal="center" vertical="center"/>
    </xf>
    <xf numFmtId="2" fontId="6" fillId="4" borderId="31" xfId="0" applyNumberFormat="1" applyFont="1" applyFill="1" applyBorder="1" applyAlignment="1" applyProtection="1">
      <alignment horizontal="center" vertical="center"/>
      <protection hidden="1"/>
    </xf>
    <xf numFmtId="0" fontId="17" fillId="3" borderId="3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xf>
    <xf numFmtId="2" fontId="6" fillId="4" borderId="33" xfId="0" applyNumberFormat="1" applyFont="1" applyFill="1" applyBorder="1" applyAlignment="1" applyProtection="1">
      <alignment horizontal="center" vertical="center"/>
      <protection hidden="1"/>
    </xf>
    <xf numFmtId="0" fontId="6" fillId="2" borderId="33" xfId="0" applyFont="1" applyFill="1" applyBorder="1" applyProtection="1"/>
    <xf numFmtId="0" fontId="6" fillId="2" borderId="33" xfId="0" quotePrefix="1" applyFont="1" applyFill="1" applyBorder="1" applyAlignment="1" applyProtection="1">
      <alignment horizontal="center" vertical="center"/>
    </xf>
    <xf numFmtId="0" fontId="6" fillId="2" borderId="20" xfId="0" quotePrefix="1" applyFont="1" applyFill="1" applyBorder="1" applyAlignment="1" applyProtection="1">
      <alignment horizontal="center" vertical="center"/>
    </xf>
    <xf numFmtId="2" fontId="6" fillId="2" borderId="33" xfId="0" quotePrefix="1" applyNumberFormat="1" applyFont="1" applyFill="1" applyBorder="1" applyAlignment="1" applyProtection="1">
      <alignment horizontal="center" vertical="center"/>
    </xf>
    <xf numFmtId="0" fontId="6" fillId="2" borderId="43" xfId="0" applyFont="1" applyFill="1" applyBorder="1" applyAlignment="1" applyProtection="1">
      <alignment horizontal="left" vertical="center"/>
    </xf>
    <xf numFmtId="0" fontId="17" fillId="3" borderId="4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xf>
    <xf numFmtId="2" fontId="6" fillId="4" borderId="43" xfId="0" applyNumberFormat="1" applyFont="1" applyFill="1" applyBorder="1" applyAlignment="1" applyProtection="1">
      <alignment horizontal="center" vertical="center"/>
      <protection hidden="1"/>
    </xf>
    <xf numFmtId="0" fontId="6" fillId="2" borderId="114" xfId="0" quotePrefix="1" applyFont="1" applyFill="1" applyBorder="1" applyAlignment="1" applyProtection="1">
      <alignment horizontal="center" vertical="center"/>
    </xf>
    <xf numFmtId="0" fontId="6" fillId="2" borderId="109" xfId="0" quotePrefix="1" applyFont="1" applyFill="1" applyBorder="1" applyAlignment="1" applyProtection="1">
      <alignment horizontal="center" vertical="center"/>
    </xf>
    <xf numFmtId="0" fontId="6" fillId="2" borderId="111" xfId="0" quotePrefix="1" applyFont="1" applyFill="1" applyBorder="1" applyAlignment="1" applyProtection="1">
      <alignment horizontal="center" vertical="center"/>
    </xf>
    <xf numFmtId="2" fontId="6" fillId="2" borderId="109" xfId="0" quotePrefix="1" applyNumberFormat="1" applyFont="1" applyFill="1" applyBorder="1" applyAlignment="1" applyProtection="1">
      <alignment horizontal="center" vertical="center"/>
    </xf>
    <xf numFmtId="0" fontId="6" fillId="2" borderId="110" xfId="0" quotePrefix="1" applyFont="1" applyFill="1" applyBorder="1" applyAlignment="1" applyProtection="1">
      <alignment horizontal="center" vertical="center"/>
    </xf>
    <xf numFmtId="0" fontId="6" fillId="2" borderId="0" xfId="0" applyFont="1" applyFill="1"/>
    <xf numFmtId="0" fontId="6" fillId="2" borderId="115" xfId="0" applyFont="1" applyFill="1" applyBorder="1" applyAlignment="1" applyProtection="1">
      <alignment horizontal="left" vertical="center"/>
    </xf>
    <xf numFmtId="2" fontId="6" fillId="3" borderId="107" xfId="0" applyNumberFormat="1" applyFont="1" applyFill="1" applyBorder="1" applyAlignment="1" applyProtection="1">
      <alignment horizontal="center" vertical="center"/>
      <protection locked="0"/>
    </xf>
    <xf numFmtId="0" fontId="6" fillId="2" borderId="112" xfId="0" applyFont="1" applyFill="1" applyBorder="1" applyAlignment="1" applyProtection="1">
      <alignment horizontal="center" vertical="center"/>
    </xf>
    <xf numFmtId="169" fontId="6" fillId="4" borderId="107" xfId="0" applyNumberFormat="1" applyFont="1" applyFill="1" applyBorder="1" applyAlignment="1" applyProtection="1">
      <alignment horizontal="center" vertical="center"/>
      <protection hidden="1"/>
    </xf>
    <xf numFmtId="0" fontId="6" fillId="2" borderId="91" xfId="0" applyFont="1" applyFill="1" applyBorder="1" applyAlignment="1" applyProtection="1">
      <alignment horizontal="center" vertical="center"/>
    </xf>
    <xf numFmtId="0" fontId="6" fillId="2" borderId="116" xfId="0" applyFont="1" applyFill="1" applyBorder="1" applyAlignment="1" applyProtection="1">
      <alignment horizontal="left" vertical="center"/>
    </xf>
    <xf numFmtId="2" fontId="6" fillId="3" borderId="108" xfId="0" applyNumberFormat="1" applyFont="1" applyFill="1" applyBorder="1" applyAlignment="1" applyProtection="1">
      <alignment horizontal="center" vertical="center"/>
      <protection locked="0"/>
    </xf>
    <xf numFmtId="0" fontId="6" fillId="2" borderId="113" xfId="0" applyFont="1" applyFill="1" applyBorder="1" applyAlignment="1" applyProtection="1">
      <alignment horizontal="center" vertical="center"/>
    </xf>
    <xf numFmtId="169" fontId="6" fillId="4" borderId="108" xfId="0" applyNumberFormat="1" applyFont="1" applyFill="1" applyBorder="1" applyAlignment="1" applyProtection="1">
      <alignment horizontal="center" vertical="center"/>
      <protection hidden="1"/>
    </xf>
    <xf numFmtId="0" fontId="6" fillId="2" borderId="92" xfId="0" applyFont="1" applyFill="1" applyBorder="1" applyAlignment="1" applyProtection="1">
      <alignment horizontal="center" vertical="center"/>
    </xf>
    <xf numFmtId="0" fontId="6" fillId="2" borderId="0" xfId="0" applyFont="1" applyFill="1" applyBorder="1" applyAlignment="1" applyProtection="1">
      <alignment horizontal="left" vertical="center"/>
      <protection hidden="1"/>
    </xf>
    <xf numFmtId="0" fontId="17"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hidden="1"/>
    </xf>
    <xf numFmtId="0" fontId="17" fillId="2" borderId="42" xfId="0" applyFont="1" applyFill="1" applyBorder="1"/>
    <xf numFmtId="0" fontId="17" fillId="2" borderId="41" xfId="0" applyFont="1" applyFill="1" applyBorder="1"/>
    <xf numFmtId="0" fontId="17" fillId="2" borderId="0" xfId="0" applyFont="1" applyFill="1" applyBorder="1"/>
    <xf numFmtId="0" fontId="24" fillId="2" borderId="0" xfId="0" applyFont="1" applyFill="1" applyAlignment="1">
      <alignment horizontal="center" vertical="center"/>
    </xf>
    <xf numFmtId="0" fontId="24" fillId="0" borderId="0" xfId="0" applyFont="1" applyAlignment="1">
      <alignment horizontal="center" vertical="center"/>
    </xf>
    <xf numFmtId="0" fontId="11" fillId="2" borderId="0" xfId="0" applyFont="1" applyFill="1" applyAlignment="1" applyProtection="1">
      <alignment horizontal="center" vertical="center"/>
      <protection hidden="1"/>
    </xf>
    <xf numFmtId="0" fontId="35" fillId="2" borderId="0" xfId="0" applyFont="1" applyFill="1" applyAlignment="1" applyProtection="1">
      <alignment vertical="center"/>
      <protection hidden="1"/>
    </xf>
    <xf numFmtId="0" fontId="16" fillId="0" borderId="0" xfId="0" applyFont="1" applyAlignment="1" applyProtection="1">
      <alignment horizontal="center" vertical="center"/>
      <protection hidden="1"/>
    </xf>
    <xf numFmtId="0" fontId="6" fillId="2" borderId="6"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6" xfId="0" applyFont="1" applyBorder="1" applyAlignment="1">
      <alignment horizontal="center" vertical="center"/>
    </xf>
    <xf numFmtId="0" fontId="6" fillId="2" borderId="6"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cellXfs>
  <cellStyles count="5">
    <cellStyle name="Currency 2" xfId="2" xr:uid="{F6BA7A1C-01B6-43E1-A2DB-82545B4E333B}"/>
    <cellStyle name="Hyperlink" xfId="4" builtinId="8"/>
    <cellStyle name="Normal" xfId="0" builtinId="0"/>
    <cellStyle name="Normal 2" xfId="1" xr:uid="{EA4D10FC-504D-483B-835E-77933525124E}"/>
    <cellStyle name="Percent 2" xfId="3" xr:uid="{24B0C548-BE86-4144-B77A-CBB534E55A0F}"/>
  </cellStyles>
  <dxfs count="4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patternFill>
      </fill>
    </dxf>
    <dxf>
      <fill>
        <patternFill>
          <bgColor theme="0" tint="-0.499984740745262"/>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707373"/>
        </patternFill>
      </fill>
    </dxf>
    <dxf>
      <fill>
        <patternFill>
          <bgColor theme="1"/>
        </patternFill>
      </fill>
    </dxf>
    <dxf>
      <fill>
        <patternFill>
          <bgColor theme="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theme="1"/>
        </patternFill>
      </fill>
    </dxf>
    <dxf>
      <fill>
        <patternFill>
          <bgColor theme="1"/>
        </patternFill>
      </fill>
    </dxf>
    <dxf>
      <fill>
        <patternFill>
          <bgColor rgb="FF707373"/>
        </patternFill>
      </fill>
    </dxf>
    <dxf>
      <fill>
        <patternFill>
          <bgColor rgb="FF707373"/>
        </patternFill>
      </fill>
    </dxf>
    <dxf>
      <fill>
        <patternFill>
          <bgColor theme="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707373"/>
        </patternFill>
      </fill>
    </dxf>
    <dxf>
      <fill>
        <patternFill>
          <bgColor rgb="FF707373"/>
        </patternFill>
      </fill>
    </dxf>
    <dxf>
      <fill>
        <patternFill>
          <bgColor rgb="FFFF0000"/>
        </patternFill>
      </fill>
    </dxf>
    <dxf>
      <fill>
        <patternFill>
          <bgColor rgb="FF00B050"/>
        </patternFill>
      </fill>
    </dxf>
    <dxf>
      <fill>
        <patternFill>
          <bgColor rgb="FF717074"/>
        </patternFill>
      </fill>
    </dxf>
    <dxf>
      <fill>
        <patternFill>
          <bgColor rgb="FF717074"/>
        </patternFill>
      </fill>
    </dxf>
  </dxfs>
  <tableStyles count="0" defaultTableStyle="TableStyleMedium2" defaultPivotStyle="PivotStyleLight16"/>
  <colors>
    <mruColors>
      <color rgb="FFD6D2C4"/>
      <color rgb="FF500000"/>
      <color rgb="FF6CC049"/>
      <color rgb="FF003C71"/>
      <color rgb="FF717074"/>
      <color rgb="FFA3B2A4"/>
      <color rgb="FF707373"/>
      <color rgb="FFFF8200"/>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Nutrient unit-basis conversions'!A1"/><Relationship Id="rId7" Type="http://schemas.openxmlformats.org/officeDocument/2006/relationships/image" Target="../media/image4.png"/><Relationship Id="rId2" Type="http://schemas.openxmlformats.org/officeDocument/2006/relationships/hyperlink" Target="#'Feedstuff nutrient composition'!B7"/><Relationship Id="rId1" Type="http://schemas.openxmlformats.org/officeDocument/2006/relationships/hyperlink" Target="#'Feedstuff cost and value'!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Feedstuff nutrient composition'!B7"/><Relationship Id="rId7" Type="http://schemas.openxmlformats.org/officeDocument/2006/relationships/image" Target="../media/image1.jpeg"/><Relationship Id="rId2" Type="http://schemas.openxmlformats.org/officeDocument/2006/relationships/hyperlink" Target="#'Feedstuff cost'!A1"/><Relationship Id="rId1" Type="http://schemas.openxmlformats.org/officeDocument/2006/relationships/hyperlink" Target="#Instructions!A1"/><Relationship Id="rId6" Type="http://schemas.openxmlformats.org/officeDocument/2006/relationships/hyperlink" Target="#'Nutrient unit-basis conversions'!A1"/><Relationship Id="rId5" Type="http://schemas.openxmlformats.org/officeDocument/2006/relationships/hyperlink" Target="#'Storage cost'!B7"/><Relationship Id="rId10" Type="http://schemas.openxmlformats.org/officeDocument/2006/relationships/image" Target="../media/image4.png"/><Relationship Id="rId4" Type="http://schemas.openxmlformats.org/officeDocument/2006/relationships/hyperlink" Target="#'Feedstuff cost and value'!A1"/><Relationship Id="rId9"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Nutrient unit-basis conversions'!A1"/><Relationship Id="rId7" Type="http://schemas.openxmlformats.org/officeDocument/2006/relationships/image" Target="../media/image4.png"/><Relationship Id="rId2" Type="http://schemas.openxmlformats.org/officeDocument/2006/relationships/hyperlink" Target="#'Feedstuff nutrient composition'!B7"/><Relationship Id="rId1" Type="http://schemas.openxmlformats.org/officeDocument/2006/relationships/hyperlink" Target="#Instructions!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Feedstuff cost and value'!A1"/><Relationship Id="rId7" Type="http://schemas.openxmlformats.org/officeDocument/2006/relationships/image" Target="../media/image4.png"/><Relationship Id="rId2" Type="http://schemas.openxmlformats.org/officeDocument/2006/relationships/hyperlink" Target="#'Feedstuff nutrient composition'!B7"/><Relationship Id="rId1" Type="http://schemas.openxmlformats.org/officeDocument/2006/relationships/hyperlink" Target="#Instructions!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1237282</xdr:colOff>
      <xdr:row>16</xdr:row>
      <xdr:rowOff>7257</xdr:rowOff>
    </xdr:from>
    <xdr:to>
      <xdr:col>4</xdr:col>
      <xdr:colOff>1961545</xdr:colOff>
      <xdr:row>19</xdr:row>
      <xdr:rowOff>232809</xdr:rowOff>
    </xdr:to>
    <xdr:sp macro="" textlink="">
      <xdr:nvSpPr>
        <xdr:cNvPr id="16" name="Rectangle: Rounded Corners 15">
          <a:hlinkClick xmlns:r="http://schemas.openxmlformats.org/officeDocument/2006/relationships" r:id="rId1"/>
          <a:extLst>
            <a:ext uri="{FF2B5EF4-FFF2-40B4-BE49-F238E27FC236}">
              <a16:creationId xmlns:a16="http://schemas.microsoft.com/office/drawing/2014/main" id="{E7CC9DEB-70FB-47DF-A807-C9EFEA5EF759}"/>
            </a:ext>
          </a:extLst>
        </xdr:cNvPr>
        <xdr:cNvSpPr/>
      </xdr:nvSpPr>
      <xdr:spPr>
        <a:xfrm>
          <a:off x="4822311" y="5392057"/>
          <a:ext cx="3931920" cy="987552"/>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ENTER FEEDSTUFF COST INFORMATION AND EVALUATE FEEDSTUFF VALUE</a:t>
          </a:r>
        </a:p>
      </xdr:txBody>
    </xdr:sp>
    <xdr:clientData/>
  </xdr:twoCellAnchor>
  <xdr:twoCellAnchor>
    <xdr:from>
      <xdr:col>2</xdr:col>
      <xdr:colOff>159906</xdr:colOff>
      <xdr:row>16</xdr:row>
      <xdr:rowOff>12146</xdr:rowOff>
    </xdr:from>
    <xdr:to>
      <xdr:col>3</xdr:col>
      <xdr:colOff>887587</xdr:colOff>
      <xdr:row>19</xdr:row>
      <xdr:rowOff>237698</xdr:rowOff>
    </xdr:to>
    <xdr:sp macro="" textlink="">
      <xdr:nvSpPr>
        <xdr:cNvPr id="17" name="Rectangle: Rounded Corners 16">
          <a:hlinkClick xmlns:r="http://schemas.openxmlformats.org/officeDocument/2006/relationships" r:id="rId2"/>
          <a:extLst>
            <a:ext uri="{FF2B5EF4-FFF2-40B4-BE49-F238E27FC236}">
              <a16:creationId xmlns:a16="http://schemas.microsoft.com/office/drawing/2014/main" id="{D70BFEDD-E72D-40D8-A5EE-225C8FA3F9F6}"/>
            </a:ext>
          </a:extLst>
        </xdr:cNvPr>
        <xdr:cNvSpPr/>
      </xdr:nvSpPr>
      <xdr:spPr>
        <a:xfrm>
          <a:off x="477406" y="5400575"/>
          <a:ext cx="3938967" cy="960337"/>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MODIFY FEEDSTUFF NUTRIENT COMPOSITION OR ADD FEEDSTUFFS</a:t>
          </a:r>
        </a:p>
      </xdr:txBody>
    </xdr:sp>
    <xdr:clientData/>
  </xdr:twoCellAnchor>
  <xdr:twoCellAnchor>
    <xdr:from>
      <xdr:col>4</xdr:col>
      <xdr:colOff>2250174</xdr:colOff>
      <xdr:row>16</xdr:row>
      <xdr:rowOff>11688</xdr:rowOff>
    </xdr:from>
    <xdr:to>
      <xdr:col>5</xdr:col>
      <xdr:colOff>2974437</xdr:colOff>
      <xdr:row>19</xdr:row>
      <xdr:rowOff>237240</xdr:rowOff>
    </xdr:to>
    <xdr:sp macro="" textlink="">
      <xdr:nvSpPr>
        <xdr:cNvPr id="22" name="Rectangle: Rounded Corners 21">
          <a:hlinkClick xmlns:r="http://schemas.openxmlformats.org/officeDocument/2006/relationships" r:id="rId3"/>
          <a:extLst>
            <a:ext uri="{FF2B5EF4-FFF2-40B4-BE49-F238E27FC236}">
              <a16:creationId xmlns:a16="http://schemas.microsoft.com/office/drawing/2014/main" id="{57C5E56C-011B-4064-B9CB-3CC582369ED4}"/>
            </a:ext>
          </a:extLst>
        </xdr:cNvPr>
        <xdr:cNvSpPr/>
      </xdr:nvSpPr>
      <xdr:spPr>
        <a:xfrm>
          <a:off x="8990245" y="5400117"/>
          <a:ext cx="3935549" cy="960337"/>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PERFORM FEEDSTUFF NUTRIENT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UNIT OR BASIS CONVERSIONS</a:t>
          </a:r>
        </a:p>
      </xdr:txBody>
    </xdr:sp>
    <xdr:clientData/>
  </xdr:twoCellAnchor>
  <xdr:twoCellAnchor editAs="oneCell">
    <xdr:from>
      <xdr:col>3</xdr:col>
      <xdr:colOff>593488</xdr:colOff>
      <xdr:row>70</xdr:row>
      <xdr:rowOff>183790</xdr:rowOff>
    </xdr:from>
    <xdr:to>
      <xdr:col>4</xdr:col>
      <xdr:colOff>210449</xdr:colOff>
      <xdr:row>75</xdr:row>
      <xdr:rowOff>74323</xdr:rowOff>
    </xdr:to>
    <xdr:pic>
      <xdr:nvPicPr>
        <xdr:cNvPr id="9" name="Picture 8">
          <a:extLst>
            <a:ext uri="{FF2B5EF4-FFF2-40B4-BE49-F238E27FC236}">
              <a16:creationId xmlns:a16="http://schemas.microsoft.com/office/drawing/2014/main" id="{F2254498-D3BC-48B6-8E88-64995B31DA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85774" y="30065076"/>
          <a:ext cx="2824436" cy="1115176"/>
        </a:xfrm>
        <a:prstGeom prst="rect">
          <a:avLst/>
        </a:prstGeom>
      </xdr:spPr>
    </xdr:pic>
    <xdr:clientData/>
  </xdr:twoCellAnchor>
  <xdr:twoCellAnchor editAs="oneCell">
    <xdr:from>
      <xdr:col>2</xdr:col>
      <xdr:colOff>434976</xdr:colOff>
      <xdr:row>71</xdr:row>
      <xdr:rowOff>112592</xdr:rowOff>
    </xdr:from>
    <xdr:to>
      <xdr:col>2</xdr:col>
      <xdr:colOff>2689663</xdr:colOff>
      <xdr:row>74</xdr:row>
      <xdr:rowOff>132638</xdr:rowOff>
    </xdr:to>
    <xdr:pic>
      <xdr:nvPicPr>
        <xdr:cNvPr id="10" name="Picture 9">
          <a:extLst>
            <a:ext uri="{FF2B5EF4-FFF2-40B4-BE49-F238E27FC236}">
              <a16:creationId xmlns:a16="http://schemas.microsoft.com/office/drawing/2014/main" id="{84356B1E-09E1-4319-8168-6D4B889F26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5976" y="30238806"/>
          <a:ext cx="2250877" cy="768166"/>
        </a:xfrm>
        <a:prstGeom prst="rect">
          <a:avLst/>
        </a:prstGeom>
      </xdr:spPr>
    </xdr:pic>
    <xdr:clientData/>
  </xdr:twoCellAnchor>
  <xdr:twoCellAnchor editAs="oneCell">
    <xdr:from>
      <xdr:col>4</xdr:col>
      <xdr:colOff>1393819</xdr:colOff>
      <xdr:row>71</xdr:row>
      <xdr:rowOff>31516</xdr:rowOff>
    </xdr:from>
    <xdr:to>
      <xdr:col>5</xdr:col>
      <xdr:colOff>153317</xdr:colOff>
      <xdr:row>75</xdr:row>
      <xdr:rowOff>21279</xdr:rowOff>
    </xdr:to>
    <xdr:pic>
      <xdr:nvPicPr>
        <xdr:cNvPr id="11" name="Picture 10" descr="RANCH TV">
          <a:extLst>
            <a:ext uri="{FF2B5EF4-FFF2-40B4-BE49-F238E27FC236}">
              <a16:creationId xmlns:a16="http://schemas.microsoft.com/office/drawing/2014/main" id="{76EE1407-1D5C-4304-9E8C-52D366DE3CE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97390" y="30157730"/>
          <a:ext cx="1970785" cy="97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1545534</xdr:colOff>
      <xdr:row>70</xdr:row>
      <xdr:rowOff>229947</xdr:rowOff>
    </xdr:from>
    <xdr:to>
      <xdr:col>5</xdr:col>
      <xdr:colOff>2647250</xdr:colOff>
      <xdr:row>75</xdr:row>
      <xdr:rowOff>59052</xdr:rowOff>
    </xdr:to>
    <xdr:pic>
      <xdr:nvPicPr>
        <xdr:cNvPr id="18" name="Picture 17">
          <a:extLst>
            <a:ext uri="{FF2B5EF4-FFF2-40B4-BE49-F238E27FC236}">
              <a16:creationId xmlns:a16="http://schemas.microsoft.com/office/drawing/2014/main" id="{7D9D9828-B6EC-446A-86E3-D53149F0B47B}"/>
            </a:ext>
          </a:extLst>
        </xdr:cNvPr>
        <xdr:cNvPicPr>
          <a:picLocks noChangeAspect="1"/>
        </xdr:cNvPicPr>
      </xdr:nvPicPr>
      <xdr:blipFill>
        <a:blip xmlns:r="http://schemas.openxmlformats.org/officeDocument/2006/relationships" r:embed="rId7"/>
        <a:stretch>
          <a:fillRect/>
        </a:stretch>
      </xdr:blipFill>
      <xdr:spPr>
        <a:xfrm>
          <a:off x="11560391" y="30111233"/>
          <a:ext cx="1105526" cy="1057558"/>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443956</xdr:colOff>
      <xdr:row>75</xdr:row>
      <xdr:rowOff>249381</xdr:rowOff>
    </xdr:from>
    <xdr:to>
      <xdr:col>1</xdr:col>
      <xdr:colOff>3644356</xdr:colOff>
      <xdr:row>79</xdr:row>
      <xdr:rowOff>166254</xdr:rowOff>
    </xdr:to>
    <xdr:sp macro="" textlink="">
      <xdr:nvSpPr>
        <xdr:cNvPr id="10" name="Rectangle: Rounded Corners 9">
          <a:hlinkClick xmlns:r="http://schemas.openxmlformats.org/officeDocument/2006/relationships" r:id="rId1"/>
          <a:extLst>
            <a:ext uri="{FF2B5EF4-FFF2-40B4-BE49-F238E27FC236}">
              <a16:creationId xmlns:a16="http://schemas.microsoft.com/office/drawing/2014/main" id="{A5CDA954-A948-462D-82F6-97C164D3590E}"/>
            </a:ext>
          </a:extLst>
        </xdr:cNvPr>
        <xdr:cNvSpPr/>
      </xdr:nvSpPr>
      <xdr:spPr>
        <a:xfrm>
          <a:off x="700265" y="18253363"/>
          <a:ext cx="32004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RETURN TO THE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INSTRUCTIONS</a:t>
          </a:r>
        </a:p>
      </xdr:txBody>
    </xdr:sp>
    <xdr:clientData/>
  </xdr:twoCellAnchor>
  <xdr:twoCellAnchor>
    <xdr:from>
      <xdr:col>10</xdr:col>
      <xdr:colOff>54343</xdr:colOff>
      <xdr:row>80</xdr:row>
      <xdr:rowOff>0</xdr:rowOff>
    </xdr:from>
    <xdr:to>
      <xdr:col>11</xdr:col>
      <xdr:colOff>1396915</xdr:colOff>
      <xdr:row>80</xdr:row>
      <xdr:rowOff>0</xdr:rowOff>
    </xdr:to>
    <xdr:sp macro="" textlink="">
      <xdr:nvSpPr>
        <xdr:cNvPr id="11" name="Rectangle: Rounded Corners 10">
          <a:hlinkClick xmlns:r="http://schemas.openxmlformats.org/officeDocument/2006/relationships" r:id="rId2"/>
          <a:extLst>
            <a:ext uri="{FF2B5EF4-FFF2-40B4-BE49-F238E27FC236}">
              <a16:creationId xmlns:a16="http://schemas.microsoft.com/office/drawing/2014/main" id="{6CFA1FC0-D6CE-4104-93AC-C896BAD76288}"/>
            </a:ext>
          </a:extLst>
        </xdr:cNvPr>
        <xdr:cNvSpPr/>
      </xdr:nvSpPr>
      <xdr:spPr>
        <a:xfrm>
          <a:off x="9191086" y="21137227"/>
          <a:ext cx="36576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 lastClr="FFFFFF"/>
              </a:solidFill>
              <a:effectLst/>
              <a:uLnTx/>
              <a:uFillTx/>
              <a:latin typeface="Palatino Linotype" panose="02040502050505030304" pitchFamily="18" charset="0"/>
              <a:ea typeface="+mn-ea"/>
              <a:cs typeface="+mn-cs"/>
            </a:rPr>
            <a:t>ENTER FEEDSTUFF COST INFORMATION</a:t>
          </a:r>
        </a:p>
      </xdr:txBody>
    </xdr:sp>
    <xdr:clientData/>
  </xdr:twoCellAnchor>
  <xdr:twoCellAnchor>
    <xdr:from>
      <xdr:col>10</xdr:col>
      <xdr:colOff>34577</xdr:colOff>
      <xdr:row>76</xdr:row>
      <xdr:rowOff>10241</xdr:rowOff>
    </xdr:from>
    <xdr:to>
      <xdr:col>11</xdr:col>
      <xdr:colOff>1377149</xdr:colOff>
      <xdr:row>79</xdr:row>
      <xdr:rowOff>162641</xdr:rowOff>
    </xdr:to>
    <xdr:sp macro="" textlink="">
      <xdr:nvSpPr>
        <xdr:cNvPr id="16" name="Rectangle: Rounded Corners 15">
          <a:hlinkClick xmlns:r="http://schemas.openxmlformats.org/officeDocument/2006/relationships" r:id="rId3"/>
          <a:extLst>
            <a:ext uri="{FF2B5EF4-FFF2-40B4-BE49-F238E27FC236}">
              <a16:creationId xmlns:a16="http://schemas.microsoft.com/office/drawing/2014/main" id="{E14D7C19-C4C1-41DB-BAB1-F9F89D10C5A9}"/>
            </a:ext>
          </a:extLst>
        </xdr:cNvPr>
        <xdr:cNvSpPr/>
      </xdr:nvSpPr>
      <xdr:spPr>
        <a:xfrm>
          <a:off x="9171320" y="18581270"/>
          <a:ext cx="36576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 lastClr="FFFFFF"/>
              </a:solidFill>
              <a:effectLst/>
              <a:uLnTx/>
              <a:uFillTx/>
              <a:latin typeface="Palatino Linotype" panose="02040502050505030304" pitchFamily="18" charset="0"/>
              <a:ea typeface="+mn-ea"/>
              <a:cs typeface="+mn-cs"/>
            </a:rPr>
            <a:t>MODIFY FEEDSTUFF NUTRIENT COMPOSITION OR ADD FEEDSTUFFS</a:t>
          </a:r>
        </a:p>
      </xdr:txBody>
    </xdr:sp>
    <xdr:clientData/>
  </xdr:twoCellAnchor>
  <xdr:twoCellAnchor>
    <xdr:from>
      <xdr:col>2</xdr:col>
      <xdr:colOff>261161</xdr:colOff>
      <xdr:row>76</xdr:row>
      <xdr:rowOff>1415</xdr:rowOff>
    </xdr:from>
    <xdr:to>
      <xdr:col>4</xdr:col>
      <xdr:colOff>960815</xdr:colOff>
      <xdr:row>79</xdr:row>
      <xdr:rowOff>167670</xdr:rowOff>
    </xdr:to>
    <xdr:sp macro="" textlink="">
      <xdr:nvSpPr>
        <xdr:cNvPr id="17" name="Rectangle: Rounded Corners 16">
          <a:hlinkClick xmlns:r="http://schemas.openxmlformats.org/officeDocument/2006/relationships" r:id="rId4"/>
          <a:extLst>
            <a:ext uri="{FF2B5EF4-FFF2-40B4-BE49-F238E27FC236}">
              <a16:creationId xmlns:a16="http://schemas.microsoft.com/office/drawing/2014/main" id="{822DFEE1-BA82-432F-B17A-7D9A37E2A15B}"/>
            </a:ext>
          </a:extLst>
        </xdr:cNvPr>
        <xdr:cNvSpPr/>
      </xdr:nvSpPr>
      <xdr:spPr>
        <a:xfrm>
          <a:off x="4639197" y="18254779"/>
          <a:ext cx="32004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ENTER FEEDSTUFF COST INFORMATION AND EVALUATE FEEDSTUFF VALUE</a:t>
          </a:r>
        </a:p>
      </xdr:txBody>
    </xdr:sp>
    <xdr:clientData/>
  </xdr:twoCellAnchor>
  <xdr:twoCellAnchor>
    <xdr:from>
      <xdr:col>10</xdr:col>
      <xdr:colOff>43124</xdr:colOff>
      <xdr:row>80</xdr:row>
      <xdr:rowOff>0</xdr:rowOff>
    </xdr:from>
    <xdr:to>
      <xdr:col>11</xdr:col>
      <xdr:colOff>1385696</xdr:colOff>
      <xdr:row>80</xdr:row>
      <xdr:rowOff>0</xdr:rowOff>
    </xdr:to>
    <xdr:sp macro="" textlink="">
      <xdr:nvSpPr>
        <xdr:cNvPr id="20" name="Rectangle: Rounded Corners 19">
          <a:hlinkClick xmlns:r="http://schemas.openxmlformats.org/officeDocument/2006/relationships" r:id="rId5"/>
          <a:extLst>
            <a:ext uri="{FF2B5EF4-FFF2-40B4-BE49-F238E27FC236}">
              <a16:creationId xmlns:a16="http://schemas.microsoft.com/office/drawing/2014/main" id="{906E1373-CAE4-4F1F-AD0C-DE3CBED83E43}"/>
            </a:ext>
          </a:extLst>
        </xdr:cNvPr>
        <xdr:cNvSpPr/>
      </xdr:nvSpPr>
      <xdr:spPr>
        <a:xfrm>
          <a:off x="9179867" y="19837105"/>
          <a:ext cx="36576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 lastClr="FFFFFF"/>
              </a:solidFill>
              <a:effectLst/>
              <a:uLnTx/>
              <a:uFillTx/>
              <a:latin typeface="Palatino Linotype" panose="02040502050505030304" pitchFamily="18" charset="0"/>
              <a:ea typeface="+mn-ea"/>
              <a:cs typeface="+mn-cs"/>
            </a:rPr>
            <a:t>ENTER STORAGE COST INFORMATION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 lastClr="FFFFFF"/>
              </a:solidFill>
              <a:effectLst/>
              <a:uLnTx/>
              <a:uFillTx/>
              <a:latin typeface="Palatino Linotype" panose="02040502050505030304" pitchFamily="18" charset="0"/>
              <a:ea typeface="+mn-ea"/>
              <a:cs typeface="+mn-cs"/>
            </a:rPr>
            <a:t>(facility and labor)</a:t>
          </a:r>
        </a:p>
      </xdr:txBody>
    </xdr:sp>
    <xdr:clientData/>
  </xdr:twoCellAnchor>
  <xdr:twoCellAnchor>
    <xdr:from>
      <xdr:col>10</xdr:col>
      <xdr:colOff>51255</xdr:colOff>
      <xdr:row>80</xdr:row>
      <xdr:rowOff>0</xdr:rowOff>
    </xdr:from>
    <xdr:to>
      <xdr:col>11</xdr:col>
      <xdr:colOff>1393827</xdr:colOff>
      <xdr:row>80</xdr:row>
      <xdr:rowOff>0</xdr:rowOff>
    </xdr:to>
    <xdr:sp macro="" textlink="">
      <xdr:nvSpPr>
        <xdr:cNvPr id="21" name="Rectangle: Rounded Corners 20">
          <a:hlinkClick xmlns:r="http://schemas.openxmlformats.org/officeDocument/2006/relationships" r:id="rId6"/>
          <a:extLst>
            <a:ext uri="{FF2B5EF4-FFF2-40B4-BE49-F238E27FC236}">
              <a16:creationId xmlns:a16="http://schemas.microsoft.com/office/drawing/2014/main" id="{7B51FA09-8DDD-4569-AE41-BD46AED03BBE}"/>
            </a:ext>
          </a:extLst>
        </xdr:cNvPr>
        <xdr:cNvSpPr/>
      </xdr:nvSpPr>
      <xdr:spPr>
        <a:xfrm>
          <a:off x="9187998" y="22441599"/>
          <a:ext cx="3657600" cy="914400"/>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 lastClr="FFFFFF"/>
              </a:solidFill>
              <a:effectLst/>
              <a:uLnTx/>
              <a:uFillTx/>
              <a:latin typeface="Palatino Linotype" panose="02040502050505030304" pitchFamily="18" charset="0"/>
              <a:ea typeface="+mn-ea"/>
              <a:cs typeface="+mn-cs"/>
            </a:rPr>
            <a:t>PERFORM FEEDSTUFF NUTRIENT UNIT OR BASIS CONVERSIONS</a:t>
          </a:r>
        </a:p>
      </xdr:txBody>
    </xdr:sp>
    <xdr:clientData/>
  </xdr:twoCellAnchor>
  <xdr:twoCellAnchor>
    <xdr:from>
      <xdr:col>4</xdr:col>
      <xdr:colOff>1634838</xdr:colOff>
      <xdr:row>75</xdr:row>
      <xdr:rowOff>249381</xdr:rowOff>
    </xdr:from>
    <xdr:to>
      <xdr:col>6</xdr:col>
      <xdr:colOff>1120835</xdr:colOff>
      <xdr:row>79</xdr:row>
      <xdr:rowOff>167008</xdr:rowOff>
    </xdr:to>
    <xdr:sp macro="" textlink="">
      <xdr:nvSpPr>
        <xdr:cNvPr id="25" name="Rectangle: Rounded Corners 24">
          <a:hlinkClick xmlns:r="http://schemas.openxmlformats.org/officeDocument/2006/relationships" r:id="rId6"/>
          <a:extLst>
            <a:ext uri="{FF2B5EF4-FFF2-40B4-BE49-F238E27FC236}">
              <a16:creationId xmlns:a16="http://schemas.microsoft.com/office/drawing/2014/main" id="{8D511FF3-6A1A-4CAA-B3D2-FF0CB1A22B7C}"/>
            </a:ext>
          </a:extLst>
        </xdr:cNvPr>
        <xdr:cNvSpPr/>
      </xdr:nvSpPr>
      <xdr:spPr>
        <a:xfrm>
          <a:off x="8513620" y="18253363"/>
          <a:ext cx="3489960" cy="915154"/>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PERFORM FEEDSTUFF NUTRIENT UNIT OR BASIS CONVERSIONS</a:t>
          </a:r>
        </a:p>
      </xdr:txBody>
    </xdr:sp>
    <xdr:clientData/>
  </xdr:twoCellAnchor>
  <xdr:twoCellAnchor editAs="oneCell">
    <xdr:from>
      <xdr:col>1</xdr:col>
      <xdr:colOff>3676153</xdr:colOff>
      <xdr:row>81</xdr:row>
      <xdr:rowOff>190501</xdr:rowOff>
    </xdr:from>
    <xdr:to>
      <xdr:col>3</xdr:col>
      <xdr:colOff>787681</xdr:colOff>
      <xdr:row>86</xdr:row>
      <xdr:rowOff>59633</xdr:rowOff>
    </xdr:to>
    <xdr:pic>
      <xdr:nvPicPr>
        <xdr:cNvPr id="14" name="Picture 13">
          <a:extLst>
            <a:ext uri="{FF2B5EF4-FFF2-40B4-BE49-F238E27FC236}">
              <a16:creationId xmlns:a16="http://schemas.microsoft.com/office/drawing/2014/main" id="{C21A32F9-BDC0-4BF2-8A93-6EF98F2604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35926" y="19812001"/>
          <a:ext cx="2795861" cy="1124701"/>
        </a:xfrm>
        <a:prstGeom prst="rect">
          <a:avLst/>
        </a:prstGeom>
      </xdr:spPr>
    </xdr:pic>
    <xdr:clientData/>
  </xdr:twoCellAnchor>
  <xdr:twoCellAnchor editAs="oneCell">
    <xdr:from>
      <xdr:col>1</xdr:col>
      <xdr:colOff>293020</xdr:colOff>
      <xdr:row>82</xdr:row>
      <xdr:rowOff>113117</xdr:rowOff>
    </xdr:from>
    <xdr:to>
      <xdr:col>1</xdr:col>
      <xdr:colOff>2536277</xdr:colOff>
      <xdr:row>85</xdr:row>
      <xdr:rowOff>135563</xdr:rowOff>
    </xdr:to>
    <xdr:pic>
      <xdr:nvPicPr>
        <xdr:cNvPr id="15" name="Picture 14">
          <a:extLst>
            <a:ext uri="{FF2B5EF4-FFF2-40B4-BE49-F238E27FC236}">
              <a16:creationId xmlns:a16="http://schemas.microsoft.com/office/drawing/2014/main" id="{850A8C57-C14C-4C81-A88A-A49B6AB754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793" y="19985731"/>
          <a:ext cx="2243257" cy="775786"/>
        </a:xfrm>
        <a:prstGeom prst="rect">
          <a:avLst/>
        </a:prstGeom>
      </xdr:spPr>
    </xdr:pic>
    <xdr:clientData/>
  </xdr:twoCellAnchor>
  <xdr:twoCellAnchor editAs="oneCell">
    <xdr:from>
      <xdr:col>4</xdr:col>
      <xdr:colOff>1036029</xdr:colOff>
      <xdr:row>82</xdr:row>
      <xdr:rowOff>18706</xdr:rowOff>
    </xdr:from>
    <xdr:to>
      <xdr:col>5</xdr:col>
      <xdr:colOff>895208</xdr:colOff>
      <xdr:row>86</xdr:row>
      <xdr:rowOff>18020</xdr:rowOff>
    </xdr:to>
    <xdr:pic>
      <xdr:nvPicPr>
        <xdr:cNvPr id="18" name="Picture 17" descr="RANCH TV">
          <a:extLst>
            <a:ext uri="{FF2B5EF4-FFF2-40B4-BE49-F238E27FC236}">
              <a16:creationId xmlns:a16="http://schemas.microsoft.com/office/drawing/2014/main" id="{2C26F6C5-F3AC-4FE0-AAC6-DCBE135E4AC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911347" y="19891320"/>
          <a:ext cx="1978405" cy="1003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237644</xdr:colOff>
      <xdr:row>81</xdr:row>
      <xdr:rowOff>249993</xdr:rowOff>
    </xdr:from>
    <xdr:to>
      <xdr:col>6</xdr:col>
      <xdr:colOff>1312690</xdr:colOff>
      <xdr:row>86</xdr:row>
      <xdr:rowOff>53887</xdr:rowOff>
    </xdr:to>
    <xdr:pic>
      <xdr:nvPicPr>
        <xdr:cNvPr id="19" name="Picture 18">
          <a:extLst>
            <a:ext uri="{FF2B5EF4-FFF2-40B4-BE49-F238E27FC236}">
              <a16:creationId xmlns:a16="http://schemas.microsoft.com/office/drawing/2014/main" id="{CDB21DB9-5C7E-450A-9880-F015AACA9079}"/>
            </a:ext>
          </a:extLst>
        </xdr:cNvPr>
        <xdr:cNvPicPr>
          <a:picLocks noChangeAspect="1"/>
        </xdr:cNvPicPr>
      </xdr:nvPicPr>
      <xdr:blipFill>
        <a:blip xmlns:r="http://schemas.openxmlformats.org/officeDocument/2006/relationships" r:embed="rId10"/>
        <a:stretch>
          <a:fillRect/>
        </a:stretch>
      </xdr:blipFill>
      <xdr:spPr>
        <a:xfrm>
          <a:off x="11295303" y="19871493"/>
          <a:ext cx="1086476" cy="1059463"/>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809624</xdr:colOff>
      <xdr:row>79</xdr:row>
      <xdr:rowOff>0</xdr:rowOff>
    </xdr:from>
    <xdr:to>
      <xdr:col>1</xdr:col>
      <xdr:colOff>4467224</xdr:colOff>
      <xdr:row>82</xdr:row>
      <xdr:rowOff>172204</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9AC291A-9130-4D2A-9B53-4313DFFE5F4C}"/>
            </a:ext>
          </a:extLst>
        </xdr:cNvPr>
        <xdr:cNvSpPr/>
      </xdr:nvSpPr>
      <xdr:spPr>
        <a:xfrm>
          <a:off x="1066799" y="22202775"/>
          <a:ext cx="3657600" cy="915154"/>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RETURN TO THE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INSTRUCTIONS</a:t>
          </a:r>
        </a:p>
      </xdr:txBody>
    </xdr:sp>
    <xdr:clientData/>
  </xdr:twoCellAnchor>
  <xdr:twoCellAnchor>
    <xdr:from>
      <xdr:col>2</xdr:col>
      <xdr:colOff>621618</xdr:colOff>
      <xdr:row>79</xdr:row>
      <xdr:rowOff>15956</xdr:rowOff>
    </xdr:from>
    <xdr:to>
      <xdr:col>4</xdr:col>
      <xdr:colOff>621618</xdr:colOff>
      <xdr:row>82</xdr:row>
      <xdr:rowOff>171015</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BDE7BF8-461D-48CA-98F5-6E67EEDC7908}"/>
            </a:ext>
          </a:extLst>
        </xdr:cNvPr>
        <xdr:cNvSpPr/>
      </xdr:nvSpPr>
      <xdr:spPr>
        <a:xfrm>
          <a:off x="5631768" y="22218731"/>
          <a:ext cx="3876675" cy="898009"/>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MODIFY FEEDSTUFF NUTRIENT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COMPOSITION OR ADD FEEDSTUFFS</a:t>
          </a:r>
        </a:p>
      </xdr:txBody>
    </xdr:sp>
    <xdr:clientData/>
  </xdr:twoCellAnchor>
  <xdr:twoCellAnchor>
    <xdr:from>
      <xdr:col>5</xdr:col>
      <xdr:colOff>106251</xdr:colOff>
      <xdr:row>79</xdr:row>
      <xdr:rowOff>20951</xdr:rowOff>
    </xdr:from>
    <xdr:to>
      <xdr:col>7</xdr:col>
      <xdr:colOff>390096</xdr:colOff>
      <xdr:row>82</xdr:row>
      <xdr:rowOff>174105</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8173FC38-90F4-469D-BF84-65613EE942D2}"/>
            </a:ext>
          </a:extLst>
        </xdr:cNvPr>
        <xdr:cNvSpPr/>
      </xdr:nvSpPr>
      <xdr:spPr>
        <a:xfrm>
          <a:off x="10459926" y="22223726"/>
          <a:ext cx="3560445" cy="896104"/>
        </a:xfrm>
        <a:prstGeom prst="roundRect">
          <a:avLst/>
        </a:prstGeom>
        <a:solidFill>
          <a:srgbClr val="003C71"/>
        </a:solidFill>
        <a:ln w="12700" cap="flat" cmpd="sng" algn="ctr">
          <a:solidFill>
            <a:sysClr val="window" lastClr="FFFFFF"/>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 lastClr="FFFFFF"/>
              </a:solidFill>
              <a:effectLst/>
              <a:uLnTx/>
              <a:uFillTx/>
              <a:latin typeface="Open Sans" panose="020B0606030504020204" pitchFamily="34" charset="0"/>
              <a:ea typeface="Open Sans" panose="020B0606030504020204" pitchFamily="34" charset="0"/>
              <a:cs typeface="Open Sans" panose="020B0606030504020204" pitchFamily="34" charset="0"/>
            </a:rPr>
            <a:t>PERFORM FEEDSTUFF NUTRIENT UNIT OR BASIS CONVERSIONS</a:t>
          </a:r>
        </a:p>
      </xdr:txBody>
    </xdr:sp>
    <xdr:clientData/>
  </xdr:twoCellAnchor>
  <xdr:twoCellAnchor editAs="oneCell">
    <xdr:from>
      <xdr:col>2</xdr:col>
      <xdr:colOff>130915</xdr:colOff>
      <xdr:row>84</xdr:row>
      <xdr:rowOff>188595</xdr:rowOff>
    </xdr:from>
    <xdr:to>
      <xdr:col>3</xdr:col>
      <xdr:colOff>858856</xdr:colOff>
      <xdr:row>89</xdr:row>
      <xdr:rowOff>78524</xdr:rowOff>
    </xdr:to>
    <xdr:pic>
      <xdr:nvPicPr>
        <xdr:cNvPr id="9" name="Picture 8">
          <a:extLst>
            <a:ext uri="{FF2B5EF4-FFF2-40B4-BE49-F238E27FC236}">
              <a16:creationId xmlns:a16="http://schemas.microsoft.com/office/drawing/2014/main" id="{5CE0AC55-3CF3-4432-840D-270FB54B05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1065" y="23629620"/>
          <a:ext cx="2774657" cy="1128180"/>
        </a:xfrm>
        <a:prstGeom prst="rect">
          <a:avLst/>
        </a:prstGeom>
      </xdr:spPr>
    </xdr:pic>
    <xdr:clientData/>
  </xdr:twoCellAnchor>
  <xdr:twoCellAnchor editAs="oneCell">
    <xdr:from>
      <xdr:col>1</xdr:col>
      <xdr:colOff>1026795</xdr:colOff>
      <xdr:row>85</xdr:row>
      <xdr:rowOff>117656</xdr:rowOff>
    </xdr:from>
    <xdr:to>
      <xdr:col>1</xdr:col>
      <xdr:colOff>3220522</xdr:colOff>
      <xdr:row>88</xdr:row>
      <xdr:rowOff>151818</xdr:rowOff>
    </xdr:to>
    <xdr:pic>
      <xdr:nvPicPr>
        <xdr:cNvPr id="10" name="Picture 9">
          <a:extLst>
            <a:ext uri="{FF2B5EF4-FFF2-40B4-BE49-F238E27FC236}">
              <a16:creationId xmlns:a16="http://schemas.microsoft.com/office/drawing/2014/main" id="{F1BBB098-D0BC-4286-BB32-B4F335FA09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970" y="23806331"/>
          <a:ext cx="2193727" cy="777111"/>
        </a:xfrm>
        <a:prstGeom prst="rect">
          <a:avLst/>
        </a:prstGeom>
      </xdr:spPr>
    </xdr:pic>
    <xdr:clientData/>
  </xdr:twoCellAnchor>
  <xdr:twoCellAnchor editAs="oneCell">
    <xdr:from>
      <xdr:col>4</xdr:col>
      <xdr:colOff>400830</xdr:colOff>
      <xdr:row>85</xdr:row>
      <xdr:rowOff>11815</xdr:rowOff>
    </xdr:from>
    <xdr:to>
      <xdr:col>5</xdr:col>
      <xdr:colOff>800156</xdr:colOff>
      <xdr:row>89</xdr:row>
      <xdr:rowOff>57865</xdr:rowOff>
    </xdr:to>
    <xdr:pic>
      <xdr:nvPicPr>
        <xdr:cNvPr id="11" name="Picture 10" descr="RANCH TV">
          <a:extLst>
            <a:ext uri="{FF2B5EF4-FFF2-40B4-BE49-F238E27FC236}">
              <a16:creationId xmlns:a16="http://schemas.microsoft.com/office/drawing/2014/main" id="{69D8BFE0-AD11-49E8-8556-1F564EB4271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87655" y="23700490"/>
          <a:ext cx="1999857" cy="1029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513652</xdr:colOff>
      <xdr:row>84</xdr:row>
      <xdr:rowOff>238562</xdr:rowOff>
    </xdr:from>
    <xdr:to>
      <xdr:col>7</xdr:col>
      <xdr:colOff>131719</xdr:colOff>
      <xdr:row>89</xdr:row>
      <xdr:rowOff>53728</xdr:rowOff>
    </xdr:to>
    <xdr:pic>
      <xdr:nvPicPr>
        <xdr:cNvPr id="12" name="Picture 11">
          <a:extLst>
            <a:ext uri="{FF2B5EF4-FFF2-40B4-BE49-F238E27FC236}">
              <a16:creationId xmlns:a16="http://schemas.microsoft.com/office/drawing/2014/main" id="{6AFBD214-EC20-429C-8E67-ADA92EEF9FBD}"/>
            </a:ext>
          </a:extLst>
        </xdr:cNvPr>
        <xdr:cNvPicPr>
          <a:picLocks noChangeAspect="1"/>
        </xdr:cNvPicPr>
      </xdr:nvPicPr>
      <xdr:blipFill>
        <a:blip xmlns:r="http://schemas.openxmlformats.org/officeDocument/2006/relationships" r:embed="rId7"/>
        <a:stretch>
          <a:fillRect/>
        </a:stretch>
      </xdr:blipFill>
      <xdr:spPr>
        <a:xfrm>
          <a:off x="12715177" y="23679587"/>
          <a:ext cx="1122672" cy="1053417"/>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112103</xdr:colOff>
      <xdr:row>28</xdr:row>
      <xdr:rowOff>1465</xdr:rowOff>
    </xdr:from>
    <xdr:to>
      <xdr:col>2</xdr:col>
      <xdr:colOff>175603</xdr:colOff>
      <xdr:row>31</xdr:row>
      <xdr:rowOff>227017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B6B5856-FA77-4E6D-81F0-A0547E85C7D3}"/>
            </a:ext>
          </a:extLst>
        </xdr:cNvPr>
        <xdr:cNvSpPr/>
      </xdr:nvSpPr>
      <xdr:spPr>
        <a:xfrm>
          <a:off x="848703" y="6154615"/>
          <a:ext cx="3200400" cy="987552"/>
        </a:xfrm>
        <a:prstGeom prst="roundRect">
          <a:avLst/>
        </a:prstGeom>
        <a:solidFill>
          <a:srgbClr val="003C7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300" b="1">
              <a:latin typeface="Open Sans" panose="020B0606030504020204" pitchFamily="34" charset="0"/>
              <a:ea typeface="Open Sans" panose="020B0606030504020204" pitchFamily="34" charset="0"/>
              <a:cs typeface="Open Sans" panose="020B0606030504020204" pitchFamily="34" charset="0"/>
            </a:rPr>
            <a:t>RETURN TO THE </a:t>
          </a:r>
        </a:p>
        <a:p>
          <a:pPr algn="ctr"/>
          <a:r>
            <a:rPr lang="en-US" sz="1300" b="1">
              <a:latin typeface="Open Sans" panose="020B0606030504020204" pitchFamily="34" charset="0"/>
              <a:ea typeface="Open Sans" panose="020B0606030504020204" pitchFamily="34" charset="0"/>
              <a:cs typeface="Open Sans" panose="020B0606030504020204" pitchFamily="34" charset="0"/>
            </a:rPr>
            <a:t>INSTRUCTIONS</a:t>
          </a:r>
        </a:p>
      </xdr:txBody>
    </xdr:sp>
    <xdr:clientData/>
  </xdr:twoCellAnchor>
  <xdr:twoCellAnchor>
    <xdr:from>
      <xdr:col>2</xdr:col>
      <xdr:colOff>340834</xdr:colOff>
      <xdr:row>27</xdr:row>
      <xdr:rowOff>253006</xdr:rowOff>
    </xdr:from>
    <xdr:to>
      <xdr:col>4</xdr:col>
      <xdr:colOff>10634</xdr:colOff>
      <xdr:row>31</xdr:row>
      <xdr:rowOff>224558</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7589FA7-BA66-4C09-BFB6-6AB701985162}"/>
            </a:ext>
          </a:extLst>
        </xdr:cNvPr>
        <xdr:cNvSpPr/>
      </xdr:nvSpPr>
      <xdr:spPr>
        <a:xfrm>
          <a:off x="4214334" y="6152156"/>
          <a:ext cx="3200400" cy="987552"/>
        </a:xfrm>
        <a:prstGeom prst="roundRect">
          <a:avLst/>
        </a:prstGeom>
        <a:solidFill>
          <a:srgbClr val="003C7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300" b="1">
              <a:latin typeface="Open Sans" panose="020B0606030504020204" pitchFamily="34" charset="0"/>
              <a:ea typeface="Open Sans" panose="020B0606030504020204" pitchFamily="34" charset="0"/>
              <a:cs typeface="Open Sans" panose="020B0606030504020204" pitchFamily="34" charset="0"/>
            </a:rPr>
            <a:t>MODIFY FEEDSTUFF NUTRIENT COMPOSITION OR ADD FEEDSTUFFS</a:t>
          </a:r>
        </a:p>
      </xdr:txBody>
    </xdr:sp>
    <xdr:clientData/>
  </xdr:twoCellAnchor>
  <xdr:twoCellAnchor>
    <xdr:from>
      <xdr:col>4</xdr:col>
      <xdr:colOff>190215</xdr:colOff>
      <xdr:row>28</xdr:row>
      <xdr:rowOff>0</xdr:rowOff>
    </xdr:from>
    <xdr:to>
      <xdr:col>5</xdr:col>
      <xdr:colOff>1625315</xdr:colOff>
      <xdr:row>31</xdr:row>
      <xdr:rowOff>222250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4B5A0455-B8BD-4877-BCAB-5516C67EDA24}"/>
            </a:ext>
          </a:extLst>
        </xdr:cNvPr>
        <xdr:cNvSpPr/>
      </xdr:nvSpPr>
      <xdr:spPr>
        <a:xfrm>
          <a:off x="7594315" y="6153150"/>
          <a:ext cx="3200400" cy="984250"/>
        </a:xfrm>
        <a:prstGeom prst="roundRect">
          <a:avLst/>
        </a:prstGeom>
        <a:solidFill>
          <a:srgbClr val="003C7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300" b="1">
              <a:latin typeface="Open Sans" panose="020B0606030504020204" pitchFamily="34" charset="0"/>
              <a:ea typeface="Open Sans" panose="020B0606030504020204" pitchFamily="34" charset="0"/>
              <a:cs typeface="Open Sans" panose="020B0606030504020204" pitchFamily="34" charset="0"/>
            </a:rPr>
            <a:t>ENTER FEEDSTUFF COST INFORMATION AND EVALUATE FEEDSTUFF</a:t>
          </a:r>
          <a:r>
            <a:rPr lang="en-US" sz="1300" b="1" baseline="0">
              <a:latin typeface="Open Sans" panose="020B0606030504020204" pitchFamily="34" charset="0"/>
              <a:ea typeface="Open Sans" panose="020B0606030504020204" pitchFamily="34" charset="0"/>
              <a:cs typeface="Open Sans" panose="020B0606030504020204" pitchFamily="34" charset="0"/>
            </a:rPr>
            <a:t> VALUE</a:t>
          </a:r>
          <a:endParaRPr lang="en-US" sz="13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editAs="oneCell">
    <xdr:from>
      <xdr:col>1</xdr:col>
      <xdr:colOff>2997945</xdr:colOff>
      <xdr:row>33</xdr:row>
      <xdr:rowOff>167640</xdr:rowOff>
    </xdr:from>
    <xdr:to>
      <xdr:col>3</xdr:col>
      <xdr:colOff>269643</xdr:colOff>
      <xdr:row>38</xdr:row>
      <xdr:rowOff>91440</xdr:rowOff>
    </xdr:to>
    <xdr:pic>
      <xdr:nvPicPr>
        <xdr:cNvPr id="9" name="Picture 8">
          <a:extLst>
            <a:ext uri="{FF2B5EF4-FFF2-40B4-BE49-F238E27FC236}">
              <a16:creationId xmlns:a16="http://schemas.microsoft.com/office/drawing/2014/main" id="{E40A7BFF-D46E-46FA-899E-025F95EE91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40895" y="8409940"/>
          <a:ext cx="2857793" cy="1165860"/>
        </a:xfrm>
        <a:prstGeom prst="rect">
          <a:avLst/>
        </a:prstGeom>
      </xdr:spPr>
    </xdr:pic>
    <xdr:clientData/>
  </xdr:twoCellAnchor>
  <xdr:twoCellAnchor editAs="oneCell">
    <xdr:from>
      <xdr:col>1</xdr:col>
      <xdr:colOff>280035</xdr:colOff>
      <xdr:row>34</xdr:row>
      <xdr:rowOff>58644</xdr:rowOff>
    </xdr:from>
    <xdr:to>
      <xdr:col>1</xdr:col>
      <xdr:colOff>2492812</xdr:colOff>
      <xdr:row>37</xdr:row>
      <xdr:rowOff>132939</xdr:rowOff>
    </xdr:to>
    <xdr:pic>
      <xdr:nvPicPr>
        <xdr:cNvPr id="10" name="Picture 9">
          <a:extLst>
            <a:ext uri="{FF2B5EF4-FFF2-40B4-BE49-F238E27FC236}">
              <a16:creationId xmlns:a16="http://schemas.microsoft.com/office/drawing/2014/main" id="{386F7A60-C99A-44C8-8E1D-7F0C005C5C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2985" y="8548594"/>
          <a:ext cx="2201347" cy="821055"/>
        </a:xfrm>
        <a:prstGeom prst="rect">
          <a:avLst/>
        </a:prstGeom>
      </xdr:spPr>
    </xdr:pic>
    <xdr:clientData/>
  </xdr:twoCellAnchor>
  <xdr:twoCellAnchor editAs="oneCell">
    <xdr:from>
      <xdr:col>3</xdr:col>
      <xdr:colOff>1452346</xdr:colOff>
      <xdr:row>33</xdr:row>
      <xdr:rowOff>209935</xdr:rowOff>
    </xdr:from>
    <xdr:to>
      <xdr:col>4</xdr:col>
      <xdr:colOff>1197074</xdr:colOff>
      <xdr:row>38</xdr:row>
      <xdr:rowOff>59350</xdr:rowOff>
    </xdr:to>
    <xdr:pic>
      <xdr:nvPicPr>
        <xdr:cNvPr id="11" name="Picture 10" descr="RANCH TV">
          <a:extLst>
            <a:ext uri="{FF2B5EF4-FFF2-40B4-BE49-F238E27FC236}">
              <a16:creationId xmlns:a16="http://schemas.microsoft.com/office/drawing/2014/main" id="{78C629EC-8A0A-4FE2-B947-EB2ADCF2750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110196" y="8452235"/>
          <a:ext cx="1996756" cy="108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505527</xdr:colOff>
      <xdr:row>33</xdr:row>
      <xdr:rowOff>209987</xdr:rowOff>
    </xdr:from>
    <xdr:to>
      <xdr:col>5</xdr:col>
      <xdr:colOff>1428115</xdr:colOff>
      <xdr:row>38</xdr:row>
      <xdr:rowOff>93314</xdr:rowOff>
    </xdr:to>
    <xdr:pic>
      <xdr:nvPicPr>
        <xdr:cNvPr id="12" name="Picture 11">
          <a:extLst>
            <a:ext uri="{FF2B5EF4-FFF2-40B4-BE49-F238E27FC236}">
              <a16:creationId xmlns:a16="http://schemas.microsoft.com/office/drawing/2014/main" id="{0EC4F551-AD80-4663-B6D3-25A1E15940CD}"/>
            </a:ext>
          </a:extLst>
        </xdr:cNvPr>
        <xdr:cNvPicPr>
          <a:picLocks noChangeAspect="1"/>
        </xdr:cNvPicPr>
      </xdr:nvPicPr>
      <xdr:blipFill>
        <a:blip xmlns:r="http://schemas.openxmlformats.org/officeDocument/2006/relationships" r:embed="rId7"/>
        <a:stretch>
          <a:fillRect/>
        </a:stretch>
      </xdr:blipFill>
      <xdr:spPr>
        <a:xfrm>
          <a:off x="9706677" y="8452287"/>
          <a:ext cx="935923" cy="1125387"/>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82"/>
  <sheetViews>
    <sheetView showGridLines="0" tabSelected="1" zoomScaleNormal="100" workbookViewId="0"/>
  </sheetViews>
  <sheetFormatPr defaultColWidth="0" defaultRowHeight="15.6" zeroHeight="1" x14ac:dyDescent="0.3"/>
  <cols>
    <col min="1" max="1" width="1.77734375" style="14" customWidth="1"/>
    <col min="2" max="2" width="2.77734375" style="14" customWidth="1"/>
    <col min="3" max="6" width="46.77734375" style="14" customWidth="1"/>
    <col min="7" max="7" width="2.77734375" style="14" customWidth="1"/>
    <col min="8" max="8" width="1.77734375" style="14" customWidth="1"/>
    <col min="9" max="9" width="2.5546875" style="14" hidden="1" customWidth="1"/>
    <col min="10" max="16384" width="8.77734375" style="14" hidden="1"/>
  </cols>
  <sheetData>
    <row r="1" spans="1:7" ht="14.1" customHeight="1" thickBot="1" x14ac:dyDescent="0.35">
      <c r="B1" s="15"/>
      <c r="C1" s="15"/>
      <c r="D1" s="15"/>
      <c r="E1" s="15"/>
      <c r="F1" s="15"/>
      <c r="G1" s="15"/>
    </row>
    <row r="2" spans="1:7" ht="19.95" customHeight="1" x14ac:dyDescent="0.3">
      <c r="A2" s="16"/>
      <c r="C2" s="17"/>
      <c r="D2" s="17"/>
      <c r="E2" s="17"/>
      <c r="F2" s="17"/>
      <c r="G2" s="16"/>
    </row>
    <row r="3" spans="1:7" ht="30" customHeight="1" x14ac:dyDescent="0.3">
      <c r="A3" s="16"/>
      <c r="C3" s="18" t="s">
        <v>192</v>
      </c>
      <c r="D3" s="19"/>
      <c r="E3" s="19"/>
      <c r="F3" s="20"/>
      <c r="G3" s="16"/>
    </row>
    <row r="4" spans="1:7" ht="19.95" customHeight="1" x14ac:dyDescent="0.3">
      <c r="A4" s="16"/>
      <c r="C4" s="21" t="s">
        <v>46</v>
      </c>
      <c r="D4" s="22"/>
      <c r="E4" s="22"/>
      <c r="F4" s="20"/>
      <c r="G4" s="16"/>
    </row>
    <row r="5" spans="1:7" ht="19.95" customHeight="1" x14ac:dyDescent="0.3">
      <c r="A5" s="16"/>
      <c r="C5" s="23" t="s">
        <v>170</v>
      </c>
      <c r="D5" s="24"/>
      <c r="E5" s="24"/>
      <c r="F5" s="24"/>
      <c r="G5" s="16"/>
    </row>
    <row r="6" spans="1:7" ht="19.95" customHeight="1" x14ac:dyDescent="0.3">
      <c r="A6" s="16"/>
      <c r="C6" s="21"/>
      <c r="D6" s="20"/>
      <c r="E6" s="20"/>
      <c r="F6" s="20"/>
      <c r="G6" s="16"/>
    </row>
    <row r="7" spans="1:7" ht="19.95" customHeight="1" x14ac:dyDescent="0.3">
      <c r="A7" s="16"/>
      <c r="C7" s="25"/>
      <c r="D7" s="26"/>
      <c r="E7" s="26"/>
      <c r="F7" s="27"/>
      <c r="G7" s="16"/>
    </row>
    <row r="8" spans="1:7" ht="19.95" customHeight="1" x14ac:dyDescent="0.3">
      <c r="A8" s="16"/>
      <c r="C8" s="154" t="s">
        <v>41</v>
      </c>
      <c r="D8" s="13"/>
      <c r="E8" s="154" t="s">
        <v>43</v>
      </c>
      <c r="F8" s="20"/>
      <c r="G8" s="16"/>
    </row>
    <row r="9" spans="1:7" ht="19.95" customHeight="1" x14ac:dyDescent="0.3">
      <c r="A9" s="16"/>
      <c r="C9" s="154" t="s">
        <v>11</v>
      </c>
      <c r="D9" s="13"/>
      <c r="E9" s="154" t="s">
        <v>44</v>
      </c>
      <c r="F9" s="20"/>
      <c r="G9" s="16"/>
    </row>
    <row r="10" spans="1:7" ht="19.95" customHeight="1" x14ac:dyDescent="0.3">
      <c r="A10" s="16"/>
      <c r="C10" s="154" t="s">
        <v>10</v>
      </c>
      <c r="D10" s="13"/>
      <c r="E10" s="154" t="s">
        <v>45</v>
      </c>
      <c r="F10" s="20"/>
      <c r="G10" s="16"/>
    </row>
    <row r="11" spans="1:7" ht="19.95" customHeight="1" x14ac:dyDescent="0.3">
      <c r="A11" s="16"/>
      <c r="C11" s="154" t="s">
        <v>42</v>
      </c>
      <c r="D11" s="13"/>
      <c r="E11" s="154" t="s">
        <v>42</v>
      </c>
      <c r="F11" s="20"/>
      <c r="G11" s="16"/>
    </row>
    <row r="12" spans="1:7" ht="19.95" customHeight="1" x14ac:dyDescent="0.3">
      <c r="A12" s="16"/>
      <c r="C12" s="28"/>
      <c r="D12" s="28"/>
      <c r="E12" s="28"/>
      <c r="F12" s="28"/>
      <c r="G12" s="16"/>
    </row>
    <row r="13" spans="1:7" ht="19.95" customHeight="1" x14ac:dyDescent="0.3">
      <c r="A13" s="16"/>
      <c r="C13" s="25"/>
      <c r="D13" s="26"/>
      <c r="E13" s="27"/>
      <c r="F13" s="27"/>
      <c r="G13" s="16"/>
    </row>
    <row r="14" spans="1:7" ht="130.05000000000001" customHeight="1" x14ac:dyDescent="0.3">
      <c r="A14" s="16"/>
      <c r="C14" s="12" t="s">
        <v>232</v>
      </c>
      <c r="D14" s="12"/>
      <c r="E14" s="13"/>
      <c r="F14" s="13"/>
      <c r="G14" s="16"/>
    </row>
    <row r="15" spans="1:7" ht="19.95" customHeight="1" x14ac:dyDescent="0.3">
      <c r="A15" s="16"/>
      <c r="C15" s="29"/>
      <c r="D15" s="30"/>
      <c r="E15" s="30"/>
      <c r="F15" s="30"/>
      <c r="G15" s="16"/>
    </row>
    <row r="16" spans="1:7" ht="19.95" customHeight="1" x14ac:dyDescent="0.3">
      <c r="A16" s="16"/>
      <c r="C16" s="31"/>
      <c r="D16" s="31"/>
      <c r="E16" s="31"/>
      <c r="F16" s="31"/>
      <c r="G16" s="16"/>
    </row>
    <row r="17" spans="1:7" ht="19.95" customHeight="1" x14ac:dyDescent="0.3">
      <c r="A17" s="16"/>
      <c r="C17" s="32"/>
      <c r="D17" s="32"/>
      <c r="E17" s="32"/>
      <c r="F17" s="32"/>
      <c r="G17" s="16"/>
    </row>
    <row r="18" spans="1:7" ht="19.95" customHeight="1" x14ac:dyDescent="0.3">
      <c r="A18" s="16"/>
      <c r="C18" s="32"/>
      <c r="D18" s="32"/>
      <c r="E18" s="32"/>
      <c r="F18" s="32"/>
      <c r="G18" s="16"/>
    </row>
    <row r="19" spans="1:7" ht="19.95" customHeight="1" x14ac:dyDescent="0.3">
      <c r="A19" s="16"/>
      <c r="C19" s="32"/>
      <c r="D19" s="32"/>
      <c r="E19" s="32"/>
      <c r="F19" s="32"/>
      <c r="G19" s="16"/>
    </row>
    <row r="20" spans="1:7" ht="19.95" customHeight="1" x14ac:dyDescent="0.3">
      <c r="A20" s="16"/>
      <c r="C20" s="32"/>
      <c r="D20" s="32"/>
      <c r="E20" s="32"/>
      <c r="F20" s="32"/>
      <c r="G20" s="16"/>
    </row>
    <row r="21" spans="1:7" ht="19.95" customHeight="1" x14ac:dyDescent="0.3">
      <c r="A21" s="16"/>
      <c r="C21" s="33"/>
      <c r="D21" s="33"/>
      <c r="E21" s="33"/>
      <c r="F21" s="33"/>
      <c r="G21" s="16"/>
    </row>
    <row r="22" spans="1:7" ht="19.95" customHeight="1" x14ac:dyDescent="0.3">
      <c r="A22" s="16"/>
      <c r="C22" s="34"/>
      <c r="D22" s="27"/>
      <c r="E22" s="27"/>
      <c r="F22" s="27"/>
      <c r="G22" s="16"/>
    </row>
    <row r="23" spans="1:7" ht="19.95" customHeight="1" x14ac:dyDescent="0.3">
      <c r="A23" s="16"/>
      <c r="C23" s="35" t="s">
        <v>260</v>
      </c>
      <c r="D23" s="35"/>
      <c r="E23" s="36"/>
      <c r="F23" s="36"/>
      <c r="G23" s="16"/>
    </row>
    <row r="24" spans="1:7" ht="19.95" customHeight="1" x14ac:dyDescent="0.3">
      <c r="A24" s="16"/>
      <c r="C24" s="35"/>
      <c r="D24" s="20"/>
      <c r="E24" s="20"/>
      <c r="F24" s="20"/>
      <c r="G24" s="16"/>
    </row>
    <row r="25" spans="1:7" ht="79.95" customHeight="1" x14ac:dyDescent="0.3">
      <c r="A25" s="16"/>
      <c r="C25" s="37" t="s">
        <v>250</v>
      </c>
      <c r="D25" s="38"/>
      <c r="E25" s="38"/>
      <c r="F25" s="38"/>
      <c r="G25" s="16"/>
    </row>
    <row r="26" spans="1:7" ht="19.95" customHeight="1" x14ac:dyDescent="0.3">
      <c r="A26" s="16"/>
      <c r="C26" s="39"/>
      <c r="D26" s="40"/>
      <c r="E26" s="40"/>
      <c r="F26" s="40"/>
      <c r="G26" s="16"/>
    </row>
    <row r="27" spans="1:7" ht="19.95" customHeight="1" x14ac:dyDescent="0.3">
      <c r="A27" s="16"/>
      <c r="C27" s="41"/>
      <c r="D27" s="42"/>
      <c r="E27" s="42"/>
      <c r="F27" s="42"/>
      <c r="G27" s="16"/>
    </row>
    <row r="28" spans="1:7" ht="19.95" customHeight="1" x14ac:dyDescent="0.3">
      <c r="A28" s="16"/>
      <c r="C28" s="43" t="s">
        <v>94</v>
      </c>
      <c r="D28" s="20"/>
      <c r="E28" s="20"/>
      <c r="F28" s="20"/>
      <c r="G28" s="16"/>
    </row>
    <row r="29" spans="1:7" ht="19.95" customHeight="1" x14ac:dyDescent="0.3">
      <c r="A29" s="16"/>
      <c r="C29" s="44"/>
      <c r="D29" s="13"/>
      <c r="E29" s="13"/>
      <c r="F29" s="13"/>
      <c r="G29" s="16"/>
    </row>
    <row r="30" spans="1:7" ht="130.05000000000001" customHeight="1" x14ac:dyDescent="0.3">
      <c r="A30" s="16"/>
      <c r="C30" s="12" t="s">
        <v>246</v>
      </c>
      <c r="D30" s="13"/>
      <c r="E30" s="13"/>
      <c r="F30" s="13"/>
      <c r="G30" s="16"/>
    </row>
    <row r="31" spans="1:7" ht="19.95" customHeight="1" x14ac:dyDescent="0.3">
      <c r="A31" s="16"/>
      <c r="C31" s="12"/>
      <c r="D31" s="13"/>
      <c r="E31" s="13"/>
      <c r="F31" s="13"/>
      <c r="G31" s="16"/>
    </row>
    <row r="32" spans="1:7" ht="169.95" customHeight="1" x14ac:dyDescent="0.3">
      <c r="A32" s="16"/>
      <c r="C32" s="12" t="s">
        <v>258</v>
      </c>
      <c r="D32" s="13"/>
      <c r="E32" s="13"/>
      <c r="F32" s="13"/>
      <c r="G32" s="16"/>
    </row>
    <row r="33" spans="1:7" ht="19.95" customHeight="1" x14ac:dyDescent="0.3">
      <c r="A33" s="16"/>
      <c r="C33" s="12"/>
      <c r="D33" s="13"/>
      <c r="E33" s="13"/>
      <c r="F33" s="13"/>
      <c r="G33" s="16"/>
    </row>
    <row r="34" spans="1:7" ht="100.05" customHeight="1" x14ac:dyDescent="0.3">
      <c r="A34" s="16"/>
      <c r="C34" s="12" t="s">
        <v>259</v>
      </c>
      <c r="D34" s="13"/>
      <c r="E34" s="13"/>
      <c r="F34" s="13"/>
      <c r="G34" s="16"/>
    </row>
    <row r="35" spans="1:7" ht="19.95" customHeight="1" x14ac:dyDescent="0.3">
      <c r="A35" s="16"/>
      <c r="C35" s="12"/>
      <c r="D35" s="13"/>
      <c r="E35" s="13"/>
      <c r="F35" s="13"/>
      <c r="G35" s="16"/>
    </row>
    <row r="36" spans="1:7" ht="19.95" customHeight="1" x14ac:dyDescent="0.3">
      <c r="A36" s="16"/>
      <c r="C36" s="45" t="s">
        <v>247</v>
      </c>
      <c r="D36" s="46"/>
      <c r="E36" s="46"/>
      <c r="F36" s="46"/>
      <c r="G36" s="16"/>
    </row>
    <row r="37" spans="1:7" ht="19.95" customHeight="1" x14ac:dyDescent="0.3">
      <c r="A37" s="16"/>
      <c r="C37" s="29"/>
      <c r="D37" s="30"/>
      <c r="E37" s="30"/>
      <c r="F37" s="30"/>
      <c r="G37" s="16"/>
    </row>
    <row r="38" spans="1:7" ht="19.95" customHeight="1" x14ac:dyDescent="0.3">
      <c r="A38" s="16"/>
      <c r="C38" s="47"/>
      <c r="D38" s="27"/>
      <c r="E38" s="27"/>
      <c r="F38" s="27"/>
      <c r="G38" s="16"/>
    </row>
    <row r="39" spans="1:7" ht="19.95" customHeight="1" x14ac:dyDescent="0.3">
      <c r="A39" s="16"/>
      <c r="C39" s="43" t="s">
        <v>222</v>
      </c>
      <c r="D39" s="43"/>
      <c r="E39" s="43"/>
      <c r="F39" s="43"/>
      <c r="G39" s="16"/>
    </row>
    <row r="40" spans="1:7" ht="19.95" customHeight="1" x14ac:dyDescent="0.3">
      <c r="A40" s="16"/>
      <c r="C40" s="44"/>
      <c r="D40" s="44"/>
      <c r="E40" s="44"/>
      <c r="F40" s="44"/>
      <c r="G40" s="16"/>
    </row>
    <row r="41" spans="1:7" ht="40.049999999999997" customHeight="1" x14ac:dyDescent="0.3">
      <c r="A41" s="16"/>
      <c r="C41" s="48" t="s">
        <v>223</v>
      </c>
      <c r="D41" s="48"/>
      <c r="E41" s="49"/>
      <c r="F41" s="49"/>
      <c r="G41" s="16"/>
    </row>
    <row r="42" spans="1:7" ht="19.95" customHeight="1" x14ac:dyDescent="0.3">
      <c r="A42" s="16"/>
      <c r="C42" s="48"/>
      <c r="D42" s="49"/>
      <c r="E42" s="49"/>
      <c r="F42" s="49"/>
      <c r="G42" s="16"/>
    </row>
    <row r="43" spans="1:7" ht="169.95" customHeight="1" x14ac:dyDescent="0.3">
      <c r="A43" s="16"/>
      <c r="C43" s="48" t="s">
        <v>248</v>
      </c>
      <c r="D43" s="49"/>
      <c r="E43" s="49"/>
      <c r="F43" s="49"/>
      <c r="G43" s="16"/>
    </row>
    <row r="44" spans="1:7" ht="19.95" customHeight="1" x14ac:dyDescent="0.3">
      <c r="A44" s="16"/>
      <c r="C44" s="48"/>
      <c r="D44" s="49"/>
      <c r="E44" s="49"/>
      <c r="F44" s="49"/>
      <c r="G44" s="16"/>
    </row>
    <row r="45" spans="1:7" ht="190.05" customHeight="1" x14ac:dyDescent="0.3">
      <c r="A45" s="16"/>
      <c r="C45" s="48" t="s">
        <v>249</v>
      </c>
      <c r="D45" s="49"/>
      <c r="E45" s="49"/>
      <c r="F45" s="49"/>
      <c r="G45" s="16"/>
    </row>
    <row r="46" spans="1:7" ht="19.95" customHeight="1" x14ac:dyDescent="0.3">
      <c r="A46" s="16"/>
      <c r="C46" s="48"/>
      <c r="D46" s="49"/>
      <c r="E46" s="49"/>
      <c r="F46" s="49"/>
      <c r="G46" s="16"/>
    </row>
    <row r="47" spans="1:7" ht="150" customHeight="1" x14ac:dyDescent="0.3">
      <c r="A47" s="16"/>
      <c r="C47" s="48" t="s">
        <v>261</v>
      </c>
      <c r="D47" s="49"/>
      <c r="E47" s="49"/>
      <c r="F47" s="49"/>
      <c r="G47" s="16"/>
    </row>
    <row r="48" spans="1:7" ht="19.95" customHeight="1" x14ac:dyDescent="0.3">
      <c r="A48" s="16"/>
      <c r="C48" s="50"/>
      <c r="D48" s="51"/>
      <c r="E48" s="51"/>
      <c r="F48" s="51"/>
      <c r="G48" s="16"/>
    </row>
    <row r="49" spans="1:7" ht="19.95" customHeight="1" x14ac:dyDescent="0.3">
      <c r="A49" s="16"/>
      <c r="C49" s="48"/>
      <c r="D49" s="49"/>
      <c r="E49" s="49"/>
      <c r="F49" s="49"/>
      <c r="G49" s="16"/>
    </row>
    <row r="50" spans="1:7" ht="19.95" customHeight="1" x14ac:dyDescent="0.3">
      <c r="A50" s="16"/>
      <c r="C50" s="52" t="s">
        <v>224</v>
      </c>
      <c r="D50" s="53"/>
      <c r="E50" s="20"/>
      <c r="F50" s="20"/>
      <c r="G50" s="16"/>
    </row>
    <row r="51" spans="1:7" ht="19.95" customHeight="1" x14ac:dyDescent="0.3">
      <c r="A51" s="16"/>
      <c r="C51" s="54"/>
      <c r="D51" s="49"/>
      <c r="E51" s="49"/>
      <c r="F51" s="49"/>
      <c r="G51" s="16"/>
    </row>
    <row r="52" spans="1:7" ht="100.05" customHeight="1" x14ac:dyDescent="0.3">
      <c r="A52" s="16"/>
      <c r="C52" s="55" t="s">
        <v>251</v>
      </c>
      <c r="D52" s="55"/>
      <c r="E52" s="49"/>
      <c r="F52" s="49"/>
      <c r="G52" s="16"/>
    </row>
    <row r="53" spans="1:7" ht="19.95" customHeight="1" x14ac:dyDescent="0.3">
      <c r="A53" s="16"/>
      <c r="C53" s="55"/>
      <c r="D53" s="49"/>
      <c r="E53" s="49"/>
      <c r="F53" s="49"/>
      <c r="G53" s="16"/>
    </row>
    <row r="54" spans="1:7" ht="120" customHeight="1" x14ac:dyDescent="0.3">
      <c r="A54" s="16"/>
      <c r="C54" s="55" t="s">
        <v>252</v>
      </c>
      <c r="D54" s="49"/>
      <c r="E54" s="49"/>
      <c r="F54" s="49"/>
      <c r="G54" s="16"/>
    </row>
    <row r="55" spans="1:7" ht="19.95" customHeight="1" x14ac:dyDescent="0.3">
      <c r="A55" s="16"/>
      <c r="C55" s="55"/>
      <c r="D55" s="49"/>
      <c r="E55" s="49"/>
      <c r="F55" s="49"/>
      <c r="G55" s="16"/>
    </row>
    <row r="56" spans="1:7" ht="60" customHeight="1" x14ac:dyDescent="0.3">
      <c r="A56" s="16"/>
      <c r="C56" s="55" t="s">
        <v>235</v>
      </c>
      <c r="D56" s="49"/>
      <c r="E56" s="49"/>
      <c r="F56" s="49"/>
      <c r="G56" s="16"/>
    </row>
    <row r="57" spans="1:7" ht="19.95" customHeight="1" x14ac:dyDescent="0.3">
      <c r="A57" s="16"/>
      <c r="C57" s="55"/>
      <c r="D57" s="49"/>
      <c r="E57" s="49"/>
      <c r="F57" s="49"/>
      <c r="G57" s="16"/>
    </row>
    <row r="58" spans="1:7" ht="40.049999999999997" customHeight="1" x14ac:dyDescent="0.3">
      <c r="A58" s="16"/>
      <c r="C58" s="55" t="s">
        <v>225</v>
      </c>
      <c r="D58" s="49"/>
      <c r="E58" s="49"/>
      <c r="F58" s="49"/>
      <c r="G58" s="16"/>
    </row>
    <row r="59" spans="1:7" ht="19.95" customHeight="1" x14ac:dyDescent="0.3">
      <c r="A59" s="16"/>
      <c r="C59" s="56"/>
      <c r="D59" s="51"/>
      <c r="E59" s="51"/>
      <c r="F59" s="51"/>
      <c r="G59" s="16"/>
    </row>
    <row r="60" spans="1:7" ht="19.95" customHeight="1" x14ac:dyDescent="0.3">
      <c r="A60" s="16"/>
      <c r="C60" s="57"/>
      <c r="D60" s="49"/>
      <c r="E60" s="49"/>
      <c r="F60" s="49"/>
      <c r="G60" s="16"/>
    </row>
    <row r="61" spans="1:7" ht="19.95" customHeight="1" x14ac:dyDescent="0.3">
      <c r="A61" s="16"/>
      <c r="C61" s="52" t="s">
        <v>93</v>
      </c>
      <c r="D61" s="58"/>
      <c r="E61" s="58"/>
      <c r="F61" s="58"/>
      <c r="G61" s="16"/>
    </row>
    <row r="62" spans="1:7" ht="19.95" customHeight="1" x14ac:dyDescent="0.3">
      <c r="A62" s="16"/>
      <c r="C62" s="59"/>
      <c r="D62" s="59"/>
      <c r="E62" s="51"/>
      <c r="F62" s="51"/>
      <c r="G62" s="16"/>
    </row>
    <row r="63" spans="1:7" ht="19.95" customHeight="1" x14ac:dyDescent="0.3">
      <c r="A63" s="16"/>
      <c r="C63" s="60"/>
      <c r="D63" s="61"/>
      <c r="E63" s="61"/>
      <c r="F63" s="61"/>
      <c r="G63" s="16"/>
    </row>
    <row r="64" spans="1:7" ht="19.95" customHeight="1" x14ac:dyDescent="0.3">
      <c r="A64" s="16"/>
      <c r="C64" s="62" t="s">
        <v>144</v>
      </c>
      <c r="D64" s="62"/>
      <c r="E64" s="62"/>
      <c r="F64" s="62"/>
      <c r="G64" s="16"/>
    </row>
    <row r="65" spans="1:7" ht="19.95" customHeight="1" x14ac:dyDescent="0.3">
      <c r="A65" s="16"/>
      <c r="C65" s="55"/>
      <c r="D65" s="55"/>
      <c r="E65" s="55"/>
      <c r="F65" s="55"/>
      <c r="G65" s="16"/>
    </row>
    <row r="66" spans="1:7" ht="19.95" customHeight="1" x14ac:dyDescent="0.3">
      <c r="A66" s="16"/>
      <c r="C66" s="63" t="s">
        <v>137</v>
      </c>
      <c r="D66" s="63" t="s">
        <v>262</v>
      </c>
      <c r="E66" s="63" t="s">
        <v>242</v>
      </c>
      <c r="F66" s="63" t="s">
        <v>141</v>
      </c>
      <c r="G66" s="16"/>
    </row>
    <row r="67" spans="1:7" ht="19.95" customHeight="1" x14ac:dyDescent="0.3">
      <c r="A67" s="16"/>
      <c r="C67" s="63" t="s">
        <v>140</v>
      </c>
      <c r="D67" s="63" t="s">
        <v>263</v>
      </c>
      <c r="E67" s="63" t="s">
        <v>243</v>
      </c>
      <c r="F67" s="63" t="s">
        <v>143</v>
      </c>
      <c r="G67" s="16"/>
    </row>
    <row r="68" spans="1:7" ht="19.95" customHeight="1" x14ac:dyDescent="0.3">
      <c r="A68" s="16"/>
      <c r="C68" s="63" t="s">
        <v>139</v>
      </c>
      <c r="D68" s="63" t="s">
        <v>138</v>
      </c>
      <c r="E68" s="63" t="s">
        <v>231</v>
      </c>
      <c r="F68" s="63" t="s">
        <v>179</v>
      </c>
      <c r="G68" s="16"/>
    </row>
    <row r="69" spans="1:7" ht="19.95" customHeight="1" x14ac:dyDescent="0.3">
      <c r="A69" s="16"/>
      <c r="C69" s="63" t="s">
        <v>142</v>
      </c>
      <c r="D69" s="63"/>
      <c r="E69" s="63"/>
      <c r="G69" s="16"/>
    </row>
    <row r="70" spans="1:7" ht="19.95" customHeight="1" x14ac:dyDescent="0.3">
      <c r="A70" s="16"/>
      <c r="C70" s="63"/>
      <c r="D70" s="63"/>
      <c r="E70" s="63"/>
      <c r="F70" s="63"/>
      <c r="G70" s="16"/>
    </row>
    <row r="71" spans="1:7" ht="19.95" customHeight="1" x14ac:dyDescent="0.3">
      <c r="A71" s="16"/>
      <c r="C71" s="64"/>
      <c r="D71" s="64"/>
      <c r="E71" s="65"/>
      <c r="F71" s="65"/>
      <c r="G71" s="16"/>
    </row>
    <row r="72" spans="1:7" ht="19.95" customHeight="1" x14ac:dyDescent="0.35">
      <c r="A72" s="16"/>
      <c r="C72" s="66"/>
      <c r="D72" s="66"/>
      <c r="E72" s="67"/>
      <c r="F72" s="68"/>
      <c r="G72" s="16"/>
    </row>
    <row r="73" spans="1:7" ht="19.95" customHeight="1" x14ac:dyDescent="0.3">
      <c r="A73" s="16"/>
      <c r="C73" s="66"/>
      <c r="D73" s="66"/>
      <c r="E73" s="68"/>
      <c r="F73" s="68"/>
      <c r="G73" s="16"/>
    </row>
    <row r="74" spans="1:7" ht="19.95" customHeight="1" x14ac:dyDescent="0.3">
      <c r="A74" s="16"/>
      <c r="C74" s="66"/>
      <c r="D74" s="66"/>
      <c r="E74" s="68"/>
      <c r="F74" s="68"/>
      <c r="G74" s="16"/>
    </row>
    <row r="75" spans="1:7" ht="19.95" customHeight="1" x14ac:dyDescent="0.3">
      <c r="A75" s="16"/>
      <c r="C75" s="66"/>
      <c r="D75" s="66"/>
      <c r="E75" s="68"/>
      <c r="F75" s="68"/>
      <c r="G75" s="16"/>
    </row>
    <row r="76" spans="1:7" ht="19.95" customHeight="1" x14ac:dyDescent="0.3">
      <c r="A76" s="16"/>
      <c r="C76" s="29"/>
      <c r="D76" s="30"/>
      <c r="E76" s="30"/>
      <c r="F76" s="30"/>
      <c r="G76" s="16"/>
    </row>
    <row r="77" spans="1:7" ht="19.95" customHeight="1" x14ac:dyDescent="0.3">
      <c r="A77" s="16"/>
      <c r="C77" s="12"/>
      <c r="D77" s="13"/>
      <c r="E77" s="13"/>
      <c r="F77" s="13"/>
      <c r="G77" s="16"/>
    </row>
    <row r="78" spans="1:7" ht="19.95" customHeight="1" x14ac:dyDescent="0.3">
      <c r="A78" s="16"/>
      <c r="C78" s="69" t="s">
        <v>254</v>
      </c>
      <c r="D78" s="70"/>
      <c r="E78" s="70"/>
      <c r="F78" s="70"/>
      <c r="G78" s="16"/>
    </row>
    <row r="79" spans="1:7" ht="19.95" customHeight="1" x14ac:dyDescent="0.3">
      <c r="A79" s="16"/>
      <c r="C79" s="69" t="s">
        <v>90</v>
      </c>
      <c r="D79" s="70"/>
      <c r="E79" s="70"/>
      <c r="F79" s="70"/>
      <c r="G79" s="16"/>
    </row>
    <row r="80" spans="1:7" ht="19.95" customHeight="1" thickBot="1" x14ac:dyDescent="0.35">
      <c r="A80" s="16"/>
      <c r="B80" s="71"/>
      <c r="C80" s="72"/>
      <c r="D80" s="72"/>
      <c r="E80" s="73"/>
      <c r="F80" s="73"/>
      <c r="G80" s="74"/>
    </row>
    <row r="81" x14ac:dyDescent="0.3"/>
    <row r="82" x14ac:dyDescent="0.3"/>
  </sheetData>
  <sheetProtection algorithmName="SHA-512" hashValue="dklVuxpnSmIcX100o5Zfb5m1UPvFHd6gmC0OKsT6uRwNB9hdhbIBNBiRUSoNK/Z7FVOIrDYamRjhkh5+MD/sIw==" saltValue="2hmt6DLCSmvh+yt2oDQTmQ==" spinCount="100000" sheet="1"/>
  <mergeCells count="67">
    <mergeCell ref="C22:F22"/>
    <mergeCell ref="C23:F23"/>
    <mergeCell ref="C26:F26"/>
    <mergeCell ref="E9:F9"/>
    <mergeCell ref="C57:F57"/>
    <mergeCell ref="C50:F50"/>
    <mergeCell ref="C37:F37"/>
    <mergeCell ref="C41:F41"/>
    <mergeCell ref="C55:F55"/>
    <mergeCell ref="C39:F39"/>
    <mergeCell ref="C45:F45"/>
    <mergeCell ref="C49:F49"/>
    <mergeCell ref="C21:F21"/>
    <mergeCell ref="C33:F33"/>
    <mergeCell ref="C24:F24"/>
    <mergeCell ref="C25:F25"/>
    <mergeCell ref="C30:F30"/>
    <mergeCell ref="C32:F32"/>
    <mergeCell ref="C28:F28"/>
    <mergeCell ref="C3:F3"/>
    <mergeCell ref="C5:F5"/>
    <mergeCell ref="C13:F13"/>
    <mergeCell ref="C15:F15"/>
    <mergeCell ref="C16:F16"/>
    <mergeCell ref="C8:D8"/>
    <mergeCell ref="C9:D9"/>
    <mergeCell ref="E10:F10"/>
    <mergeCell ref="E11:F11"/>
    <mergeCell ref="C10:D10"/>
    <mergeCell ref="C11:D11"/>
    <mergeCell ref="C14:F14"/>
    <mergeCell ref="C4:F4"/>
    <mergeCell ref="C7:F7"/>
    <mergeCell ref="C6:F6"/>
    <mergeCell ref="E8:F8"/>
    <mergeCell ref="C64:F64"/>
    <mergeCell ref="C38:F38"/>
    <mergeCell ref="C43:F43"/>
    <mergeCell ref="C27:F27"/>
    <mergeCell ref="C58:F58"/>
    <mergeCell ref="C34:F34"/>
    <mergeCell ref="C63:F63"/>
    <mergeCell ref="C35:F35"/>
    <mergeCell ref="C36:F36"/>
    <mergeCell ref="C51:F51"/>
    <mergeCell ref="C48:F48"/>
    <mergeCell ref="C54:F54"/>
    <mergeCell ref="C60:F60"/>
    <mergeCell ref="C59:F59"/>
    <mergeCell ref="C29:F29"/>
    <mergeCell ref="C31:F31"/>
    <mergeCell ref="C80:D80"/>
    <mergeCell ref="C52:F52"/>
    <mergeCell ref="C62:F62"/>
    <mergeCell ref="C61:F61"/>
    <mergeCell ref="C40:F40"/>
    <mergeCell ref="C42:F42"/>
    <mergeCell ref="C46:F46"/>
    <mergeCell ref="C44:F44"/>
    <mergeCell ref="C65:F65"/>
    <mergeCell ref="C53:F53"/>
    <mergeCell ref="C79:F79"/>
    <mergeCell ref="C76:F76"/>
    <mergeCell ref="C47:F47"/>
    <mergeCell ref="C77:F77"/>
    <mergeCell ref="C78:F78"/>
    <mergeCell ref="C56:F56"/>
  </mergeCells>
  <printOptions horizontalCentered="1" verticalCentered="1"/>
  <pageMargins left="0.7" right="0.7" top="0.75" bottom="0.75" header="0.3" footer="0.3"/>
  <pageSetup scale="6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E568-110F-4ED3-A8A6-56CF82D96B41}">
  <sheetPr codeName="Sheet6"/>
  <dimension ref="A1:R93"/>
  <sheetViews>
    <sheetView zoomScaleNormal="100" workbookViewId="0">
      <pane xSplit="2" ySplit="8" topLeftCell="C9" activePane="bottomRight" state="frozen"/>
      <selection activeCell="C25" sqref="C25"/>
      <selection pane="topRight" activeCell="C25" sqref="C25"/>
      <selection pane="bottomLeft" activeCell="C25" sqref="C25"/>
      <selection pane="bottomRight"/>
    </sheetView>
  </sheetViews>
  <sheetFormatPr defaultColWidth="0" defaultRowHeight="17.399999999999999" zeroHeight="1" x14ac:dyDescent="0.3"/>
  <cols>
    <col min="1" max="1" width="2.77734375" style="77" customWidth="1"/>
    <col min="2" max="2" width="63.77734375" style="152" bestFit="1" customWidth="1"/>
    <col min="3" max="3" width="19" style="77" customWidth="1"/>
    <col min="4" max="4" width="20.33203125" style="77" customWidth="1"/>
    <col min="5" max="5" width="30.6640625" style="77" customWidth="1"/>
    <col min="6" max="6" width="38.33203125" style="77" customWidth="1"/>
    <col min="7" max="7" width="28.5546875" style="77" customWidth="1"/>
    <col min="8" max="8" width="2.77734375" style="77" customWidth="1"/>
    <col min="9" max="9" width="19.88671875" style="77" hidden="1" customWidth="1"/>
    <col min="10" max="10" width="30.109375" style="77" hidden="1" customWidth="1"/>
    <col min="11" max="11" width="33.77734375" style="77" hidden="1" customWidth="1"/>
    <col min="12" max="12" width="25.109375" style="77" hidden="1" customWidth="1"/>
    <col min="13" max="13" width="4.77734375" style="77" hidden="1" customWidth="1"/>
    <col min="14" max="14" width="0" style="77" hidden="1" customWidth="1"/>
    <col min="15" max="15" width="20.44140625" style="77" hidden="1" customWidth="1"/>
    <col min="16" max="16" width="20.6640625" style="77" hidden="1" customWidth="1"/>
    <col min="17" max="17" width="22.44140625" style="77" hidden="1" customWidth="1"/>
    <col min="18" max="18" width="21.6640625" style="77" hidden="1" customWidth="1"/>
    <col min="19" max="16384" width="8.88671875" style="77" hidden="1"/>
  </cols>
  <sheetData>
    <row r="1" spans="1:18" ht="19.95" customHeight="1" x14ac:dyDescent="0.3">
      <c r="A1" s="75"/>
      <c r="B1" s="76"/>
      <c r="C1" s="75"/>
      <c r="D1" s="75"/>
      <c r="E1" s="75"/>
      <c r="F1" s="75"/>
      <c r="G1" s="75"/>
      <c r="H1" s="75"/>
      <c r="I1" s="75"/>
      <c r="J1" s="75"/>
      <c r="K1" s="75"/>
      <c r="L1" s="75"/>
    </row>
    <row r="2" spans="1:18" ht="33" x14ac:dyDescent="0.3">
      <c r="A2" s="75"/>
      <c r="B2" s="351" t="s">
        <v>47</v>
      </c>
      <c r="C2" s="352"/>
      <c r="D2" s="352"/>
      <c r="E2" s="352"/>
      <c r="F2" s="352"/>
      <c r="G2" s="352"/>
      <c r="H2" s="79"/>
      <c r="I2" s="79"/>
      <c r="J2" s="79"/>
      <c r="K2" s="79"/>
      <c r="L2" s="79"/>
    </row>
    <row r="3" spans="1:18" ht="19.95" customHeight="1" x14ac:dyDescent="0.3">
      <c r="A3" s="75"/>
      <c r="B3" s="80" t="s">
        <v>264</v>
      </c>
      <c r="C3" s="78"/>
      <c r="D3" s="78"/>
      <c r="E3" s="78"/>
      <c r="F3" s="78"/>
      <c r="G3" s="78"/>
      <c r="H3" s="81"/>
      <c r="I3" s="81"/>
      <c r="J3" s="81"/>
      <c r="K3" s="81"/>
      <c r="L3" s="81"/>
    </row>
    <row r="4" spans="1:18" ht="19.95" customHeight="1" x14ac:dyDescent="0.3">
      <c r="A4" s="75"/>
      <c r="B4" s="82" t="s">
        <v>240</v>
      </c>
      <c r="C4" s="153"/>
      <c r="D4" s="153"/>
      <c r="E4" s="153"/>
      <c r="F4" s="153"/>
      <c r="G4" s="153"/>
      <c r="H4" s="83"/>
      <c r="I4" s="83"/>
      <c r="J4" s="83"/>
      <c r="K4" s="83"/>
      <c r="L4" s="83"/>
    </row>
    <row r="5" spans="1:18" s="84" customFormat="1" ht="19.95" customHeight="1" x14ac:dyDescent="0.3">
      <c r="B5" s="85"/>
      <c r="J5" s="85"/>
    </row>
    <row r="6" spans="1:18" ht="19.95" customHeight="1" thickBot="1" x14ac:dyDescent="0.35">
      <c r="A6" s="75"/>
      <c r="B6" s="86"/>
      <c r="C6" s="87"/>
      <c r="D6" s="87"/>
      <c r="E6" s="87"/>
      <c r="F6" s="87"/>
      <c r="G6" s="87"/>
      <c r="H6" s="88"/>
      <c r="I6" s="87"/>
      <c r="J6" s="87"/>
      <c r="K6" s="87"/>
      <c r="L6" s="87"/>
    </row>
    <row r="7" spans="1:18" ht="19.95" customHeight="1" thickTop="1" x14ac:dyDescent="0.3">
      <c r="A7" s="75"/>
      <c r="B7" s="353" t="s">
        <v>92</v>
      </c>
      <c r="C7" s="354" t="s">
        <v>128</v>
      </c>
      <c r="D7" s="355"/>
      <c r="E7" s="355"/>
      <c r="F7" s="355"/>
      <c r="G7" s="356"/>
      <c r="H7" s="89"/>
      <c r="I7" s="90"/>
      <c r="J7" s="91"/>
      <c r="K7" s="91"/>
      <c r="L7" s="92"/>
    </row>
    <row r="8" spans="1:18" ht="40.049999999999997" customHeight="1" x14ac:dyDescent="0.3">
      <c r="A8" s="75"/>
      <c r="B8" s="357"/>
      <c r="C8" s="93" t="s">
        <v>15</v>
      </c>
      <c r="D8" s="94" t="s">
        <v>186</v>
      </c>
      <c r="E8" s="94" t="s">
        <v>187</v>
      </c>
      <c r="F8" s="94" t="s">
        <v>265</v>
      </c>
      <c r="G8" s="95" t="s">
        <v>266</v>
      </c>
      <c r="H8" s="96"/>
      <c r="I8" s="97" t="s">
        <v>16</v>
      </c>
      <c r="J8" s="98" t="s">
        <v>50</v>
      </c>
      <c r="K8" s="98" t="s">
        <v>267</v>
      </c>
      <c r="L8" s="95" t="s">
        <v>268</v>
      </c>
      <c r="O8" s="99" t="s">
        <v>237</v>
      </c>
      <c r="P8" s="99" t="s">
        <v>236</v>
      </c>
      <c r="Q8" s="99" t="s">
        <v>238</v>
      </c>
      <c r="R8" s="99" t="s">
        <v>239</v>
      </c>
    </row>
    <row r="9" spans="1:18" ht="19.95" customHeight="1" x14ac:dyDescent="0.3">
      <c r="B9" s="100" t="s">
        <v>245</v>
      </c>
      <c r="C9" s="101">
        <v>81.12</v>
      </c>
      <c r="D9" s="101">
        <v>12.53</v>
      </c>
      <c r="E9" s="101">
        <v>87.07</v>
      </c>
      <c r="F9" s="102">
        <f>IF(E9="","",IF(E9&lt;24.645,0,(Q9/2.20462)*100))</f>
        <v>97.367790923101992</v>
      </c>
      <c r="G9" s="103">
        <f>IF(E9="","",IF(E9&lt;37.84,0,(R9/2.20462)*100))</f>
        <v>66.826933512553367</v>
      </c>
      <c r="H9" s="104"/>
      <c r="I9" s="105">
        <f t="shared" ref="I9:I40" si="0">D9*(C9/100)</f>
        <v>10.164336</v>
      </c>
      <c r="J9" s="106">
        <f t="shared" ref="J9:J40" si="1">E9*(C9/100)</f>
        <v>70.63118399999999</v>
      </c>
      <c r="K9" s="106">
        <f t="shared" ref="K9:K40" si="2">F9*(C9/100)</f>
        <v>78.984751996820336</v>
      </c>
      <c r="L9" s="107">
        <f t="shared" ref="L9:L40" si="3">G9*(C9/100)</f>
        <v>54.210008465383297</v>
      </c>
      <c r="O9" s="108">
        <f>4.4*(E9/100)</f>
        <v>3.83108</v>
      </c>
      <c r="P9" s="99">
        <f>0.9611*O9-0.2999</f>
        <v>3.3821509879999998</v>
      </c>
      <c r="Q9" s="99">
        <f>1.1104*P9-0.0946*P9^2+0.0065*P9^3-0.7783</f>
        <v>2.146589792248891</v>
      </c>
      <c r="R9" s="99">
        <f>1.1376*P9-0.1198*P9^2+0.0076*P9^3-1.2979</f>
        <v>1.473279941604454</v>
      </c>
    </row>
    <row r="10" spans="1:18" ht="19.95" customHeight="1" x14ac:dyDescent="0.3">
      <c r="B10" s="109" t="s">
        <v>17</v>
      </c>
      <c r="C10" s="110">
        <v>89.69</v>
      </c>
      <c r="D10" s="110">
        <v>12.78</v>
      </c>
      <c r="E10" s="110">
        <v>84.1</v>
      </c>
      <c r="F10" s="102">
        <f t="shared" ref="F10:F70" si="4">IF(E10="","",IF(E10&lt;24.645,0,(Q10/2.20462)*100))</f>
        <v>93.395537902980664</v>
      </c>
      <c r="G10" s="103">
        <f t="shared" ref="G10:G70" si="5">IF(E10="","",IF(E10&lt;37.84,0,(R10/2.20462)*100))</f>
        <v>63.445634638431414</v>
      </c>
      <c r="H10" s="104"/>
      <c r="I10" s="105">
        <f t="shared" si="0"/>
        <v>11.462382</v>
      </c>
      <c r="J10" s="106">
        <f t="shared" si="1"/>
        <v>75.429289999999995</v>
      </c>
      <c r="K10" s="106">
        <f t="shared" si="2"/>
        <v>83.766457945183362</v>
      </c>
      <c r="L10" s="107">
        <f t="shared" si="3"/>
        <v>56.904389707209141</v>
      </c>
      <c r="O10" s="108">
        <f t="shared" ref="O10:O70" si="6">4.4*(E10/100)</f>
        <v>3.7004000000000001</v>
      </c>
      <c r="P10" s="99">
        <f t="shared" ref="P10:P70" si="7">0.9611*O10-0.2999</f>
        <v>3.2565544399999999</v>
      </c>
      <c r="Q10" s="99">
        <f t="shared" ref="Q10:Q70" si="8">1.1104*P10-0.0946*P10^2+0.0065*P10^3-0.7783</f>
        <v>2.0590167077166921</v>
      </c>
      <c r="R10" s="99">
        <f t="shared" ref="R10:R70" si="9">1.1376*P10-0.1198*P10^2+0.0076*P10^3-1.2979</f>
        <v>1.3987351503657866</v>
      </c>
    </row>
    <row r="11" spans="1:18" ht="19.95" customHeight="1" x14ac:dyDescent="0.3">
      <c r="B11" s="109" t="s">
        <v>60</v>
      </c>
      <c r="C11" s="110">
        <v>91.49</v>
      </c>
      <c r="D11" s="101">
        <v>9.07</v>
      </c>
      <c r="E11" s="101">
        <v>66.599999999999994</v>
      </c>
      <c r="F11" s="102">
        <f t="shared" si="4"/>
        <v>68.970331477633252</v>
      </c>
      <c r="G11" s="103">
        <f t="shared" si="5"/>
        <v>42.062856131588241</v>
      </c>
      <c r="H11" s="104"/>
      <c r="I11" s="105">
        <f t="shared" si="0"/>
        <v>8.2981429999999996</v>
      </c>
      <c r="J11" s="106">
        <f t="shared" si="1"/>
        <v>60.932339999999989</v>
      </c>
      <c r="K11" s="106">
        <f t="shared" si="2"/>
        <v>63.100956268886655</v>
      </c>
      <c r="L11" s="107">
        <f t="shared" si="3"/>
        <v>38.483307074790076</v>
      </c>
      <c r="O11" s="108">
        <f t="shared" si="6"/>
        <v>2.9304000000000001</v>
      </c>
      <c r="P11" s="99">
        <f t="shared" si="7"/>
        <v>2.5165074399999998</v>
      </c>
      <c r="Q11" s="99">
        <f t="shared" si="8"/>
        <v>1.5205337218221981</v>
      </c>
      <c r="R11" s="99">
        <f t="shared" si="9"/>
        <v>0.92732613884822057</v>
      </c>
    </row>
    <row r="12" spans="1:18" ht="19.95" customHeight="1" x14ac:dyDescent="0.3">
      <c r="B12" s="109" t="s">
        <v>18</v>
      </c>
      <c r="C12" s="110">
        <v>93.16</v>
      </c>
      <c r="D12" s="101">
        <v>25.02</v>
      </c>
      <c r="E12" s="101">
        <v>72</v>
      </c>
      <c r="F12" s="102">
        <f t="shared" si="4"/>
        <v>76.715195500930236</v>
      </c>
      <c r="G12" s="103">
        <f t="shared" si="5"/>
        <v>48.952816636331868</v>
      </c>
      <c r="H12" s="104"/>
      <c r="I12" s="105">
        <f t="shared" si="0"/>
        <v>23.308631999999999</v>
      </c>
      <c r="J12" s="106">
        <f t="shared" si="1"/>
        <v>67.075199999999995</v>
      </c>
      <c r="K12" s="106">
        <f t="shared" si="2"/>
        <v>71.467876128666603</v>
      </c>
      <c r="L12" s="107">
        <f t="shared" si="3"/>
        <v>45.604443978406763</v>
      </c>
      <c r="O12" s="108">
        <f t="shared" si="6"/>
        <v>3.1680000000000001</v>
      </c>
      <c r="P12" s="99">
        <f t="shared" si="7"/>
        <v>2.7448647999999998</v>
      </c>
      <c r="Q12" s="99">
        <f t="shared" si="8"/>
        <v>1.6912785430526081</v>
      </c>
      <c r="R12" s="99">
        <f t="shared" si="9"/>
        <v>1.0792235861278996</v>
      </c>
    </row>
    <row r="13" spans="1:18" ht="19.95" customHeight="1" x14ac:dyDescent="0.3">
      <c r="B13" s="109" t="s">
        <v>19</v>
      </c>
      <c r="C13" s="110">
        <v>25.96</v>
      </c>
      <c r="D13" s="101">
        <v>28.52</v>
      </c>
      <c r="E13" s="101">
        <v>73.900000000000006</v>
      </c>
      <c r="F13" s="102">
        <f t="shared" si="4"/>
        <v>79.392944841386281</v>
      </c>
      <c r="G13" s="103">
        <f t="shared" si="5"/>
        <v>51.311422358266469</v>
      </c>
      <c r="H13" s="104"/>
      <c r="I13" s="105">
        <f t="shared" si="0"/>
        <v>7.4037920000000002</v>
      </c>
      <c r="J13" s="106">
        <f t="shared" si="1"/>
        <v>19.184440000000002</v>
      </c>
      <c r="K13" s="106">
        <f t="shared" si="2"/>
        <v>20.610408480823878</v>
      </c>
      <c r="L13" s="107">
        <f t="shared" si="3"/>
        <v>13.320445244205976</v>
      </c>
      <c r="O13" s="108">
        <f t="shared" si="6"/>
        <v>3.2516000000000007</v>
      </c>
      <c r="P13" s="99">
        <f t="shared" si="7"/>
        <v>2.8252127600000003</v>
      </c>
      <c r="Q13" s="99">
        <f t="shared" si="8"/>
        <v>1.7503127405621701</v>
      </c>
      <c r="R13" s="99">
        <f t="shared" si="9"/>
        <v>1.1312218795948141</v>
      </c>
    </row>
    <row r="14" spans="1:18" ht="19.95" customHeight="1" x14ac:dyDescent="0.3">
      <c r="B14" s="109" t="s">
        <v>221</v>
      </c>
      <c r="C14" s="110">
        <v>90.43</v>
      </c>
      <c r="D14" s="101">
        <v>40.86</v>
      </c>
      <c r="E14" s="101">
        <v>71.099999999999994</v>
      </c>
      <c r="F14" s="102">
        <f t="shared" si="4"/>
        <v>75.438447799460235</v>
      </c>
      <c r="G14" s="103">
        <f t="shared" si="5"/>
        <v>47.823952106924438</v>
      </c>
      <c r="H14" s="104"/>
      <c r="I14" s="105">
        <f t="shared" si="0"/>
        <v>36.949698000000005</v>
      </c>
      <c r="J14" s="106">
        <f t="shared" si="1"/>
        <v>64.295730000000006</v>
      </c>
      <c r="K14" s="106">
        <f t="shared" si="2"/>
        <v>68.218988345051898</v>
      </c>
      <c r="L14" s="107">
        <f t="shared" si="3"/>
        <v>43.247199890291775</v>
      </c>
      <c r="O14" s="108">
        <f t="shared" si="6"/>
        <v>3.1284000000000001</v>
      </c>
      <c r="P14" s="99">
        <f t="shared" si="7"/>
        <v>2.70680524</v>
      </c>
      <c r="Q14" s="99">
        <f t="shared" si="8"/>
        <v>1.6631311078764599</v>
      </c>
      <c r="R14" s="99">
        <f t="shared" si="9"/>
        <v>1.0543364129396775</v>
      </c>
    </row>
    <row r="15" spans="1:18" ht="19.95" customHeight="1" x14ac:dyDescent="0.3">
      <c r="B15" s="109" t="s">
        <v>20</v>
      </c>
      <c r="C15" s="110">
        <v>89.86</v>
      </c>
      <c r="D15" s="101">
        <v>13.38</v>
      </c>
      <c r="E15" s="101">
        <v>64.31</v>
      </c>
      <c r="F15" s="102">
        <f t="shared" si="4"/>
        <v>65.622121126914507</v>
      </c>
      <c r="G15" s="103">
        <f t="shared" si="5"/>
        <v>39.053260132068857</v>
      </c>
      <c r="H15" s="104"/>
      <c r="I15" s="105">
        <f t="shared" si="0"/>
        <v>12.023268</v>
      </c>
      <c r="J15" s="106">
        <f t="shared" si="1"/>
        <v>57.788966000000002</v>
      </c>
      <c r="K15" s="106">
        <f t="shared" si="2"/>
        <v>58.968038044645375</v>
      </c>
      <c r="L15" s="107">
        <f t="shared" si="3"/>
        <v>35.093259554677076</v>
      </c>
      <c r="O15" s="108">
        <f t="shared" si="6"/>
        <v>2.8296400000000004</v>
      </c>
      <c r="P15" s="99">
        <f t="shared" si="7"/>
        <v>2.4196670040000003</v>
      </c>
      <c r="Q15" s="99">
        <f t="shared" si="8"/>
        <v>1.4467184067881826</v>
      </c>
      <c r="R15" s="99">
        <f t="shared" si="9"/>
        <v>0.86097598352361637</v>
      </c>
    </row>
    <row r="16" spans="1:18" ht="19.95" customHeight="1" x14ac:dyDescent="0.3">
      <c r="B16" s="109" t="s">
        <v>21</v>
      </c>
      <c r="C16" s="110">
        <v>89.76</v>
      </c>
      <c r="D16" s="101">
        <v>15.65</v>
      </c>
      <c r="E16" s="101">
        <v>66.900000000000006</v>
      </c>
      <c r="F16" s="102">
        <f t="shared" si="4"/>
        <v>69.406057657870392</v>
      </c>
      <c r="G16" s="103">
        <f t="shared" si="5"/>
        <v>42.453151636744849</v>
      </c>
      <c r="H16" s="104"/>
      <c r="I16" s="105">
        <f t="shared" si="0"/>
        <v>14.047440000000002</v>
      </c>
      <c r="J16" s="106">
        <f t="shared" si="1"/>
        <v>60.049440000000011</v>
      </c>
      <c r="K16" s="106">
        <f t="shared" si="2"/>
        <v>62.298877353704469</v>
      </c>
      <c r="L16" s="107">
        <f t="shared" si="3"/>
        <v>38.105948909142178</v>
      </c>
      <c r="O16" s="108">
        <f t="shared" si="6"/>
        <v>2.9436000000000004</v>
      </c>
      <c r="P16" s="99">
        <f t="shared" si="7"/>
        <v>2.5291939600000002</v>
      </c>
      <c r="Q16" s="99">
        <f t="shared" si="8"/>
        <v>1.5301398283369421</v>
      </c>
      <c r="R16" s="99">
        <f t="shared" si="9"/>
        <v>0.93593067161400412</v>
      </c>
    </row>
    <row r="17" spans="2:18" ht="19.95" customHeight="1" x14ac:dyDescent="0.3">
      <c r="B17" s="109" t="s">
        <v>22</v>
      </c>
      <c r="C17" s="110">
        <v>89.49</v>
      </c>
      <c r="D17" s="101">
        <v>17.97</v>
      </c>
      <c r="E17" s="101">
        <v>70.19</v>
      </c>
      <c r="F17" s="102">
        <f t="shared" si="4"/>
        <v>74.141926567642329</v>
      </c>
      <c r="G17" s="103">
        <f t="shared" si="5"/>
        <v>46.67478367620263</v>
      </c>
      <c r="H17" s="104"/>
      <c r="I17" s="105">
        <f t="shared" si="0"/>
        <v>16.081352999999996</v>
      </c>
      <c r="J17" s="106">
        <f t="shared" si="1"/>
        <v>62.813030999999995</v>
      </c>
      <c r="K17" s="106">
        <f t="shared" si="2"/>
        <v>66.349610085383119</v>
      </c>
      <c r="L17" s="107">
        <f t="shared" si="3"/>
        <v>41.769263911833733</v>
      </c>
      <c r="O17" s="108">
        <f t="shared" si="6"/>
        <v>3.0883600000000002</v>
      </c>
      <c r="P17" s="99">
        <f t="shared" si="7"/>
        <v>2.668322796</v>
      </c>
      <c r="Q17" s="99">
        <f t="shared" si="8"/>
        <v>1.6345477414955563</v>
      </c>
      <c r="R17" s="99">
        <f t="shared" si="9"/>
        <v>1.0290016158822983</v>
      </c>
    </row>
    <row r="18" spans="2:18" ht="19.95" customHeight="1" x14ac:dyDescent="0.3">
      <c r="B18" s="109" t="s">
        <v>61</v>
      </c>
      <c r="C18" s="110">
        <v>89.26</v>
      </c>
      <c r="D18" s="101">
        <v>4.18</v>
      </c>
      <c r="E18" s="101">
        <v>58.3</v>
      </c>
      <c r="F18" s="102">
        <f t="shared" si="4"/>
        <v>56.638896280636786</v>
      </c>
      <c r="G18" s="103">
        <f t="shared" si="5"/>
        <v>30.888354954929063</v>
      </c>
      <c r="H18" s="104"/>
      <c r="I18" s="105">
        <f t="shared" si="0"/>
        <v>3.7310680000000001</v>
      </c>
      <c r="J18" s="106">
        <f t="shared" si="1"/>
        <v>52.038580000000003</v>
      </c>
      <c r="K18" s="106">
        <f t="shared" si="2"/>
        <v>50.555878820096396</v>
      </c>
      <c r="L18" s="107">
        <f t="shared" si="3"/>
        <v>27.570945632769686</v>
      </c>
      <c r="O18" s="108">
        <f t="shared" si="6"/>
        <v>2.5651999999999999</v>
      </c>
      <c r="P18" s="99">
        <f t="shared" si="7"/>
        <v>2.1655137199999999</v>
      </c>
      <c r="Q18" s="99">
        <f t="shared" si="8"/>
        <v>1.2486724351821745</v>
      </c>
      <c r="R18" s="99">
        <f t="shared" si="9"/>
        <v>0.6809708510073571</v>
      </c>
    </row>
    <row r="19" spans="2:18" ht="19.95" customHeight="1" x14ac:dyDescent="0.3">
      <c r="B19" s="109" t="s">
        <v>51</v>
      </c>
      <c r="C19" s="110">
        <v>62.54</v>
      </c>
      <c r="D19" s="101">
        <v>8.09</v>
      </c>
      <c r="E19" s="101">
        <v>84.3</v>
      </c>
      <c r="F19" s="102">
        <f t="shared" si="4"/>
        <v>93.664387992441931</v>
      </c>
      <c r="G19" s="103">
        <f t="shared" si="5"/>
        <v>63.675332722010722</v>
      </c>
      <c r="H19" s="104"/>
      <c r="I19" s="105">
        <f t="shared" si="0"/>
        <v>5.0594859999999997</v>
      </c>
      <c r="J19" s="106">
        <f t="shared" si="1"/>
        <v>52.721219999999995</v>
      </c>
      <c r="K19" s="106">
        <f t="shared" si="2"/>
        <v>58.577708250473179</v>
      </c>
      <c r="L19" s="107">
        <f t="shared" si="3"/>
        <v>39.8225530843455</v>
      </c>
      <c r="O19" s="108">
        <f t="shared" si="6"/>
        <v>3.7092000000000001</v>
      </c>
      <c r="P19" s="99">
        <f t="shared" si="7"/>
        <v>3.2650121199999997</v>
      </c>
      <c r="Q19" s="99">
        <f t="shared" si="8"/>
        <v>2.0649438305589731</v>
      </c>
      <c r="R19" s="99">
        <f t="shared" si="9"/>
        <v>1.4037991202559927</v>
      </c>
    </row>
    <row r="20" spans="2:18" ht="19.95" customHeight="1" x14ac:dyDescent="0.3">
      <c r="B20" s="109" t="s">
        <v>230</v>
      </c>
      <c r="C20" s="110">
        <v>87.22</v>
      </c>
      <c r="D20" s="101">
        <v>8.7899999999999991</v>
      </c>
      <c r="E20" s="101">
        <v>91.9</v>
      </c>
      <c r="F20" s="102">
        <f t="shared" si="4"/>
        <v>103.74173208932179</v>
      </c>
      <c r="G20" s="103">
        <f t="shared" si="5"/>
        <v>72.197189845017036</v>
      </c>
      <c r="H20" s="104"/>
      <c r="I20" s="105">
        <f t="shared" si="0"/>
        <v>7.666637999999999</v>
      </c>
      <c r="J20" s="106">
        <f t="shared" si="1"/>
        <v>80.155180000000001</v>
      </c>
      <c r="K20" s="106">
        <f t="shared" si="2"/>
        <v>90.483538728306456</v>
      </c>
      <c r="L20" s="107">
        <f t="shared" si="3"/>
        <v>62.970388982823856</v>
      </c>
      <c r="O20" s="108">
        <f t="shared" si="6"/>
        <v>4.0436000000000005</v>
      </c>
      <c r="P20" s="99">
        <f t="shared" si="7"/>
        <v>3.5864039600000002</v>
      </c>
      <c r="Q20" s="99">
        <f t="shared" si="8"/>
        <v>2.2871109739876054</v>
      </c>
      <c r="R20" s="99">
        <f t="shared" si="9"/>
        <v>1.5916736867612145</v>
      </c>
    </row>
    <row r="21" spans="2:18" ht="19.95" customHeight="1" x14ac:dyDescent="0.3">
      <c r="B21" s="109" t="s">
        <v>228</v>
      </c>
      <c r="C21" s="110">
        <v>70.540000000000006</v>
      </c>
      <c r="D21" s="101">
        <v>8.75</v>
      </c>
      <c r="E21" s="101">
        <v>93</v>
      </c>
      <c r="F21" s="102">
        <f t="shared" si="4"/>
        <v>105.17976093245751</v>
      </c>
      <c r="G21" s="103">
        <f t="shared" si="5"/>
        <v>73.399472762783745</v>
      </c>
      <c r="H21" s="104"/>
      <c r="I21" s="105">
        <f t="shared" si="0"/>
        <v>6.17225</v>
      </c>
      <c r="J21" s="106">
        <f t="shared" si="1"/>
        <v>65.602199999999996</v>
      </c>
      <c r="K21" s="106">
        <f t="shared" si="2"/>
        <v>74.193803361755528</v>
      </c>
      <c r="L21" s="107">
        <f t="shared" si="3"/>
        <v>51.775988086867656</v>
      </c>
      <c r="O21" s="108">
        <f t="shared" si="6"/>
        <v>4.0920000000000005</v>
      </c>
      <c r="P21" s="99">
        <f t="shared" si="7"/>
        <v>3.6329212000000002</v>
      </c>
      <c r="Q21" s="99">
        <f t="shared" si="8"/>
        <v>2.3188140454691446</v>
      </c>
      <c r="R21" s="99">
        <f t="shared" si="9"/>
        <v>1.6181794564228829</v>
      </c>
    </row>
    <row r="22" spans="2:18" ht="19.95" customHeight="1" x14ac:dyDescent="0.3">
      <c r="B22" s="109" t="s">
        <v>227</v>
      </c>
      <c r="C22" s="110">
        <v>80.7</v>
      </c>
      <c r="D22" s="101">
        <v>8.48</v>
      </c>
      <c r="E22" s="101">
        <v>95</v>
      </c>
      <c r="F22" s="102">
        <f t="shared" si="4"/>
        <v>107.78253481111962</v>
      </c>
      <c r="G22" s="103">
        <f t="shared" si="5"/>
        <v>75.566994460448697</v>
      </c>
      <c r="H22" s="104"/>
      <c r="I22" s="105">
        <f t="shared" si="0"/>
        <v>6.8433600000000006</v>
      </c>
      <c r="J22" s="106">
        <f t="shared" si="1"/>
        <v>76.665000000000006</v>
      </c>
      <c r="K22" s="106">
        <f t="shared" si="2"/>
        <v>86.980505592573536</v>
      </c>
      <c r="L22" s="107">
        <f t="shared" si="3"/>
        <v>60.982564529582099</v>
      </c>
      <c r="O22" s="108">
        <f t="shared" si="6"/>
        <v>4.18</v>
      </c>
      <c r="P22" s="99">
        <f t="shared" si="7"/>
        <v>3.7174979999999991</v>
      </c>
      <c r="Q22" s="99">
        <f t="shared" si="8"/>
        <v>2.376195318952905</v>
      </c>
      <c r="R22" s="99">
        <f t="shared" si="9"/>
        <v>1.6659650732739439</v>
      </c>
    </row>
    <row r="23" spans="2:18" ht="19.95" customHeight="1" x14ac:dyDescent="0.3">
      <c r="B23" s="109" t="s">
        <v>229</v>
      </c>
      <c r="C23" s="110">
        <v>87.22</v>
      </c>
      <c r="D23" s="101">
        <v>8.7899999999999991</v>
      </c>
      <c r="E23" s="101">
        <v>89.9</v>
      </c>
      <c r="F23" s="102">
        <f t="shared" si="4"/>
        <v>101.11460514858868</v>
      </c>
      <c r="G23" s="103">
        <f t="shared" si="5"/>
        <v>69.991949321597971</v>
      </c>
      <c r="H23" s="104"/>
      <c r="I23" s="105">
        <f t="shared" si="0"/>
        <v>7.666637999999999</v>
      </c>
      <c r="J23" s="106">
        <f t="shared" si="1"/>
        <v>78.410780000000003</v>
      </c>
      <c r="K23" s="106">
        <f t="shared" si="2"/>
        <v>88.192158610599051</v>
      </c>
      <c r="L23" s="107">
        <f t="shared" si="3"/>
        <v>61.046978198297751</v>
      </c>
      <c r="O23" s="108">
        <f t="shared" si="6"/>
        <v>3.9556000000000004</v>
      </c>
      <c r="P23" s="99">
        <f t="shared" si="7"/>
        <v>3.5018271600000004</v>
      </c>
      <c r="Q23" s="99">
        <f t="shared" si="8"/>
        <v>2.2291928080268155</v>
      </c>
      <c r="R23" s="99">
        <f t="shared" si="9"/>
        <v>1.543056513133813</v>
      </c>
    </row>
    <row r="24" spans="2:18" ht="19.95" customHeight="1" x14ac:dyDescent="0.3">
      <c r="B24" s="109" t="s">
        <v>23</v>
      </c>
      <c r="C24" s="110">
        <v>83.28</v>
      </c>
      <c r="D24" s="101">
        <v>8.2799999999999994</v>
      </c>
      <c r="E24" s="101">
        <v>84.6</v>
      </c>
      <c r="F24" s="102">
        <f t="shared" si="4"/>
        <v>94.067287093922133</v>
      </c>
      <c r="G24" s="103">
        <f t="shared" si="5"/>
        <v>64.019328350021127</v>
      </c>
      <c r="H24" s="104"/>
      <c r="I24" s="105">
        <f t="shared" si="0"/>
        <v>6.8955839999999995</v>
      </c>
      <c r="J24" s="106">
        <f t="shared" si="1"/>
        <v>70.454879999999989</v>
      </c>
      <c r="K24" s="106">
        <f t="shared" si="2"/>
        <v>78.339236691818357</v>
      </c>
      <c r="L24" s="107">
        <f t="shared" si="3"/>
        <v>53.31529664989759</v>
      </c>
      <c r="O24" s="108">
        <f t="shared" si="6"/>
        <v>3.7224000000000004</v>
      </c>
      <c r="P24" s="99">
        <f t="shared" si="7"/>
        <v>3.2776986400000001</v>
      </c>
      <c r="Q24" s="99">
        <f t="shared" si="8"/>
        <v>2.0738262247300261</v>
      </c>
      <c r="R24" s="99">
        <f t="shared" si="9"/>
        <v>1.4113829166702356</v>
      </c>
    </row>
    <row r="25" spans="2:18" ht="19.95" customHeight="1" x14ac:dyDescent="0.3">
      <c r="B25" s="109" t="s">
        <v>62</v>
      </c>
      <c r="C25" s="110">
        <v>86.15</v>
      </c>
      <c r="D25" s="101">
        <v>8.84</v>
      </c>
      <c r="E25" s="101">
        <v>72.8</v>
      </c>
      <c r="F25" s="102">
        <f t="shared" si="4"/>
        <v>77.845547973920887</v>
      </c>
      <c r="G25" s="103">
        <f t="shared" si="5"/>
        <v>49.949936135133228</v>
      </c>
      <c r="H25" s="104"/>
      <c r="I25" s="105">
        <f t="shared" si="0"/>
        <v>7.6156600000000001</v>
      </c>
      <c r="J25" s="106">
        <f t="shared" si="1"/>
        <v>62.717199999999998</v>
      </c>
      <c r="K25" s="106">
        <f t="shared" si="2"/>
        <v>67.063939579532843</v>
      </c>
      <c r="L25" s="107">
        <f t="shared" si="3"/>
        <v>43.031869980417277</v>
      </c>
      <c r="O25" s="108">
        <f t="shared" si="6"/>
        <v>3.2032000000000003</v>
      </c>
      <c r="P25" s="99">
        <f t="shared" si="7"/>
        <v>2.7786955199999999</v>
      </c>
      <c r="Q25" s="99">
        <f t="shared" si="8"/>
        <v>1.7161985197426544</v>
      </c>
      <c r="R25" s="99">
        <f t="shared" si="9"/>
        <v>1.101206282022374</v>
      </c>
    </row>
    <row r="26" spans="2:18" ht="19.95" customHeight="1" x14ac:dyDescent="0.3">
      <c r="B26" s="109" t="s">
        <v>63</v>
      </c>
      <c r="C26" s="110">
        <v>33.07</v>
      </c>
      <c r="D26" s="101">
        <v>8.24</v>
      </c>
      <c r="E26" s="101">
        <v>67.7</v>
      </c>
      <c r="F26" s="102">
        <f t="shared" si="4"/>
        <v>70.564771700638403</v>
      </c>
      <c r="G26" s="103">
        <f t="shared" si="5"/>
        <v>43.489515817387648</v>
      </c>
      <c r="H26" s="104"/>
      <c r="I26" s="105">
        <f t="shared" si="0"/>
        <v>2.7249680000000001</v>
      </c>
      <c r="J26" s="106">
        <f t="shared" si="1"/>
        <v>22.388390000000001</v>
      </c>
      <c r="K26" s="106">
        <f t="shared" si="2"/>
        <v>23.335770001401119</v>
      </c>
      <c r="L26" s="107">
        <f t="shared" si="3"/>
        <v>14.381982880810096</v>
      </c>
      <c r="O26" s="108">
        <f t="shared" si="6"/>
        <v>2.9788000000000006</v>
      </c>
      <c r="P26" s="99">
        <f t="shared" si="7"/>
        <v>2.5630246800000003</v>
      </c>
      <c r="Q26" s="99">
        <f t="shared" si="8"/>
        <v>1.555685069866614</v>
      </c>
      <c r="R26" s="99">
        <f t="shared" si="9"/>
        <v>0.9587785636132915</v>
      </c>
    </row>
    <row r="27" spans="2:18" ht="19.95" customHeight="1" x14ac:dyDescent="0.3">
      <c r="B27" s="109" t="s">
        <v>64</v>
      </c>
      <c r="C27" s="110">
        <v>90.59</v>
      </c>
      <c r="D27" s="101">
        <v>22.14</v>
      </c>
      <c r="E27" s="101">
        <v>78.599999999999994</v>
      </c>
      <c r="F27" s="102">
        <f t="shared" si="4"/>
        <v>85.919375569896744</v>
      </c>
      <c r="G27" s="103">
        <f t="shared" si="5"/>
        <v>57.008770595943012</v>
      </c>
      <c r="H27" s="104"/>
      <c r="I27" s="105">
        <f t="shared" si="0"/>
        <v>20.056626000000001</v>
      </c>
      <c r="J27" s="106">
        <f t="shared" si="1"/>
        <v>71.203739999999996</v>
      </c>
      <c r="K27" s="106">
        <f t="shared" si="2"/>
        <v>77.834362328769458</v>
      </c>
      <c r="L27" s="107">
        <f t="shared" si="3"/>
        <v>51.64424528286478</v>
      </c>
      <c r="O27" s="108">
        <f t="shared" si="6"/>
        <v>3.4584000000000001</v>
      </c>
      <c r="P27" s="99">
        <f t="shared" si="7"/>
        <v>3.0239682399999999</v>
      </c>
      <c r="Q27" s="99">
        <f t="shared" si="8"/>
        <v>1.8941957376890575</v>
      </c>
      <c r="R27" s="99">
        <f t="shared" si="9"/>
        <v>1.2568267583122787</v>
      </c>
    </row>
    <row r="28" spans="2:18" ht="19.95" customHeight="1" x14ac:dyDescent="0.3">
      <c r="B28" s="109" t="s">
        <v>24</v>
      </c>
      <c r="C28" s="110">
        <v>88.92</v>
      </c>
      <c r="D28" s="101">
        <v>22.64</v>
      </c>
      <c r="E28" s="101">
        <v>80</v>
      </c>
      <c r="F28" s="102">
        <f t="shared" si="4"/>
        <v>87.838106461609655</v>
      </c>
      <c r="G28" s="103">
        <f t="shared" si="5"/>
        <v>58.669890364766196</v>
      </c>
      <c r="H28" s="104"/>
      <c r="I28" s="105">
        <f t="shared" si="0"/>
        <v>20.131488000000001</v>
      </c>
      <c r="J28" s="106">
        <f t="shared" si="1"/>
        <v>71.135999999999996</v>
      </c>
      <c r="K28" s="106">
        <f t="shared" si="2"/>
        <v>78.105644265663301</v>
      </c>
      <c r="L28" s="107">
        <f t="shared" si="3"/>
        <v>52.169266512350099</v>
      </c>
      <c r="O28" s="108">
        <f t="shared" si="6"/>
        <v>3.5200000000000005</v>
      </c>
      <c r="P28" s="99">
        <f t="shared" si="7"/>
        <v>3.0831720000000002</v>
      </c>
      <c r="Q28" s="99">
        <f t="shared" si="8"/>
        <v>1.9364964626739385</v>
      </c>
      <c r="R28" s="99">
        <f t="shared" si="9"/>
        <v>1.2934481369597084</v>
      </c>
    </row>
    <row r="29" spans="2:18" ht="19.95" customHeight="1" x14ac:dyDescent="0.3">
      <c r="B29" s="109" t="s">
        <v>52</v>
      </c>
      <c r="C29" s="110">
        <v>43.76</v>
      </c>
      <c r="D29" s="101">
        <v>21.7</v>
      </c>
      <c r="E29" s="101">
        <v>86</v>
      </c>
      <c r="F29" s="102">
        <f t="shared" si="4"/>
        <v>95.941617341461665</v>
      </c>
      <c r="G29" s="103">
        <f t="shared" si="5"/>
        <v>65.616008745221251</v>
      </c>
      <c r="H29" s="104"/>
      <c r="I29" s="105">
        <f t="shared" si="0"/>
        <v>9.4959199999999999</v>
      </c>
      <c r="J29" s="106">
        <f t="shared" si="1"/>
        <v>37.633600000000001</v>
      </c>
      <c r="K29" s="106">
        <f t="shared" si="2"/>
        <v>41.984051748623621</v>
      </c>
      <c r="L29" s="107">
        <f t="shared" si="3"/>
        <v>28.713565426908819</v>
      </c>
      <c r="O29" s="108">
        <f t="shared" si="6"/>
        <v>3.7840000000000003</v>
      </c>
      <c r="P29" s="99">
        <f t="shared" si="7"/>
        <v>3.3369024</v>
      </c>
      <c r="Q29" s="99">
        <f t="shared" si="8"/>
        <v>2.1151480842333319</v>
      </c>
      <c r="R29" s="99">
        <f t="shared" si="9"/>
        <v>1.4465836519988964</v>
      </c>
    </row>
    <row r="30" spans="2:18" ht="19.95" customHeight="1" x14ac:dyDescent="0.3">
      <c r="B30" s="109" t="s">
        <v>82</v>
      </c>
      <c r="C30" s="110">
        <v>90.71</v>
      </c>
      <c r="D30" s="101">
        <v>10.48</v>
      </c>
      <c r="E30" s="101">
        <v>46.85</v>
      </c>
      <c r="F30" s="102">
        <f t="shared" si="4"/>
        <v>38.65088304396285</v>
      </c>
      <c r="G30" s="103">
        <f t="shared" si="5"/>
        <v>14.162495936126662</v>
      </c>
      <c r="H30" s="104"/>
      <c r="I30" s="105">
        <f t="shared" si="0"/>
        <v>9.5064079999999986</v>
      </c>
      <c r="J30" s="106">
        <f t="shared" si="1"/>
        <v>42.497634999999995</v>
      </c>
      <c r="K30" s="106">
        <f t="shared" si="2"/>
        <v>35.060216009178696</v>
      </c>
      <c r="L30" s="107">
        <f t="shared" si="3"/>
        <v>12.846800063660494</v>
      </c>
      <c r="O30" s="108">
        <f t="shared" si="6"/>
        <v>2.0614000000000003</v>
      </c>
      <c r="P30" s="99">
        <f t="shared" si="7"/>
        <v>1.6813115400000003</v>
      </c>
      <c r="Q30" s="99">
        <f t="shared" si="8"/>
        <v>0.85210509776381382</v>
      </c>
      <c r="R30" s="99">
        <f t="shared" si="9"/>
        <v>0.31222921790703562</v>
      </c>
    </row>
    <row r="31" spans="2:18" ht="19.95" customHeight="1" x14ac:dyDescent="0.3">
      <c r="B31" s="109" t="s">
        <v>65</v>
      </c>
      <c r="C31" s="110">
        <v>91.43</v>
      </c>
      <c r="D31" s="101">
        <v>6.68</v>
      </c>
      <c r="E31" s="101">
        <v>42</v>
      </c>
      <c r="F31" s="102">
        <f t="shared" si="4"/>
        <v>30.646745132711327</v>
      </c>
      <c r="G31" s="103">
        <f t="shared" si="5"/>
        <v>6.5689316156025521</v>
      </c>
      <c r="H31" s="104"/>
      <c r="I31" s="105">
        <f t="shared" si="0"/>
        <v>6.1075240000000006</v>
      </c>
      <c r="J31" s="106">
        <f t="shared" si="1"/>
        <v>38.400600000000004</v>
      </c>
      <c r="K31" s="106">
        <f t="shared" si="2"/>
        <v>28.020319074837971</v>
      </c>
      <c r="L31" s="107">
        <f t="shared" si="3"/>
        <v>6.005974176145414</v>
      </c>
      <c r="O31" s="108">
        <f t="shared" si="6"/>
        <v>1.8480000000000001</v>
      </c>
      <c r="P31" s="99">
        <f t="shared" si="7"/>
        <v>1.4762127999999999</v>
      </c>
      <c r="Q31" s="99">
        <f t="shared" si="8"/>
        <v>0.67564427254478043</v>
      </c>
      <c r="R31" s="99">
        <f t="shared" si="9"/>
        <v>0.14481998018389697</v>
      </c>
    </row>
    <row r="32" spans="2:18" ht="19.95" customHeight="1" x14ac:dyDescent="0.3">
      <c r="B32" s="109" t="s">
        <v>66</v>
      </c>
      <c r="C32" s="110">
        <v>88.59</v>
      </c>
      <c r="D32" s="101">
        <v>44.98</v>
      </c>
      <c r="E32" s="101">
        <v>69.599999999999994</v>
      </c>
      <c r="F32" s="102">
        <f t="shared" si="4"/>
        <v>73.298275352621204</v>
      </c>
      <c r="G32" s="103">
        <f t="shared" si="5"/>
        <v>45.925493029910299</v>
      </c>
      <c r="H32" s="104"/>
      <c r="I32" s="105">
        <f t="shared" si="0"/>
        <v>39.847781999999995</v>
      </c>
      <c r="J32" s="106">
        <f t="shared" si="1"/>
        <v>61.658639999999998</v>
      </c>
      <c r="K32" s="106">
        <f t="shared" si="2"/>
        <v>64.934942134887123</v>
      </c>
      <c r="L32" s="107">
        <f t="shared" si="3"/>
        <v>40.685394275197538</v>
      </c>
      <c r="O32" s="108">
        <f t="shared" si="6"/>
        <v>3.0624000000000002</v>
      </c>
      <c r="P32" s="99">
        <f t="shared" si="7"/>
        <v>2.6433726399999999</v>
      </c>
      <c r="Q32" s="99">
        <f t="shared" si="8"/>
        <v>1.6159484380789573</v>
      </c>
      <c r="R32" s="99">
        <f t="shared" si="9"/>
        <v>1.0124826044360085</v>
      </c>
    </row>
    <row r="33" spans="2:18" ht="19.95" customHeight="1" x14ac:dyDescent="0.3">
      <c r="B33" s="109" t="s">
        <v>25</v>
      </c>
      <c r="C33" s="110">
        <v>92.63</v>
      </c>
      <c r="D33" s="101">
        <v>22.87</v>
      </c>
      <c r="E33" s="101">
        <v>93.000000000000014</v>
      </c>
      <c r="F33" s="102">
        <f t="shared" si="4"/>
        <v>105.17976093245755</v>
      </c>
      <c r="G33" s="103">
        <f t="shared" si="5"/>
        <v>73.399472762783788</v>
      </c>
      <c r="H33" s="104"/>
      <c r="I33" s="105">
        <f t="shared" si="0"/>
        <v>21.184480999999998</v>
      </c>
      <c r="J33" s="106">
        <f t="shared" si="1"/>
        <v>86.145899999999997</v>
      </c>
      <c r="K33" s="106">
        <f t="shared" si="2"/>
        <v>97.428012551735421</v>
      </c>
      <c r="L33" s="107">
        <f t="shared" si="3"/>
        <v>67.989931620166615</v>
      </c>
      <c r="O33" s="108">
        <f t="shared" si="6"/>
        <v>4.0920000000000014</v>
      </c>
      <c r="P33" s="99">
        <f t="shared" si="7"/>
        <v>3.6329212000000011</v>
      </c>
      <c r="Q33" s="99">
        <f t="shared" si="8"/>
        <v>2.3188140454691455</v>
      </c>
      <c r="R33" s="99">
        <f t="shared" si="9"/>
        <v>1.6181794564228837</v>
      </c>
    </row>
    <row r="34" spans="2:18" ht="19.95" customHeight="1" x14ac:dyDescent="0.3">
      <c r="B34" s="109" t="s">
        <v>67</v>
      </c>
      <c r="C34" s="110">
        <v>89.99</v>
      </c>
      <c r="D34" s="101">
        <v>30.79</v>
      </c>
      <c r="E34" s="101">
        <v>89</v>
      </c>
      <c r="F34" s="102">
        <f t="shared" si="4"/>
        <v>99.926890922805484</v>
      </c>
      <c r="G34" s="103">
        <f t="shared" si="5"/>
        <v>68.991206199274345</v>
      </c>
      <c r="H34" s="104"/>
      <c r="I34" s="105">
        <f t="shared" si="0"/>
        <v>27.707920999999995</v>
      </c>
      <c r="J34" s="106">
        <f t="shared" si="1"/>
        <v>80.091099999999997</v>
      </c>
      <c r="K34" s="106">
        <f t="shared" si="2"/>
        <v>89.924209141432641</v>
      </c>
      <c r="L34" s="107">
        <f t="shared" si="3"/>
        <v>62.08518645872698</v>
      </c>
      <c r="O34" s="108">
        <f t="shared" si="6"/>
        <v>3.9160000000000004</v>
      </c>
      <c r="P34" s="99">
        <f t="shared" si="7"/>
        <v>3.4637676000000002</v>
      </c>
      <c r="Q34" s="99">
        <f t="shared" si="8"/>
        <v>2.203008222662354</v>
      </c>
      <c r="R34" s="99">
        <f t="shared" si="9"/>
        <v>1.520993930110442</v>
      </c>
    </row>
    <row r="35" spans="2:18" ht="19.95" customHeight="1" x14ac:dyDescent="0.3">
      <c r="B35" s="109" t="s">
        <v>68</v>
      </c>
      <c r="C35" s="110">
        <v>47.83</v>
      </c>
      <c r="D35" s="101">
        <v>29.08</v>
      </c>
      <c r="E35" s="101">
        <v>93</v>
      </c>
      <c r="F35" s="102">
        <f t="shared" si="4"/>
        <v>105.17976093245751</v>
      </c>
      <c r="G35" s="103">
        <f t="shared" si="5"/>
        <v>73.399472762783745</v>
      </c>
      <c r="H35" s="104"/>
      <c r="I35" s="105">
        <f t="shared" si="0"/>
        <v>13.908963999999999</v>
      </c>
      <c r="J35" s="106">
        <f t="shared" si="1"/>
        <v>44.481900000000003</v>
      </c>
      <c r="K35" s="106">
        <f t="shared" si="2"/>
        <v>50.307479653994427</v>
      </c>
      <c r="L35" s="107">
        <f t="shared" si="3"/>
        <v>35.106967822439465</v>
      </c>
      <c r="O35" s="108">
        <f t="shared" si="6"/>
        <v>4.0920000000000005</v>
      </c>
      <c r="P35" s="99">
        <f t="shared" si="7"/>
        <v>3.6329212000000002</v>
      </c>
      <c r="Q35" s="99">
        <f t="shared" si="8"/>
        <v>2.3188140454691446</v>
      </c>
      <c r="R35" s="99">
        <f t="shared" si="9"/>
        <v>1.6181794564228829</v>
      </c>
    </row>
    <row r="36" spans="2:18" ht="19.95" customHeight="1" x14ac:dyDescent="0.3">
      <c r="B36" s="109" t="s">
        <v>69</v>
      </c>
      <c r="C36" s="110">
        <v>31.44</v>
      </c>
      <c r="D36" s="101">
        <v>30.63</v>
      </c>
      <c r="E36" s="101">
        <v>98</v>
      </c>
      <c r="F36" s="102">
        <f t="shared" si="4"/>
        <v>111.66012929520636</v>
      </c>
      <c r="G36" s="103">
        <f t="shared" si="5"/>
        <v>78.776031997736879</v>
      </c>
      <c r="H36" s="104"/>
      <c r="I36" s="105">
        <f t="shared" si="0"/>
        <v>9.6300720000000002</v>
      </c>
      <c r="J36" s="106">
        <f t="shared" si="1"/>
        <v>30.811199999999999</v>
      </c>
      <c r="K36" s="106">
        <f t="shared" si="2"/>
        <v>35.10594465041288</v>
      </c>
      <c r="L36" s="107">
        <f t="shared" si="3"/>
        <v>24.767184460088476</v>
      </c>
      <c r="O36" s="108">
        <f t="shared" si="6"/>
        <v>4.3120000000000003</v>
      </c>
      <c r="P36" s="99">
        <f t="shared" si="7"/>
        <v>3.8443632000000001</v>
      </c>
      <c r="Q36" s="99">
        <f t="shared" si="8"/>
        <v>2.4616815424679785</v>
      </c>
      <c r="R36" s="99">
        <f t="shared" si="9"/>
        <v>1.7367121566285066</v>
      </c>
    </row>
    <row r="37" spans="2:18" ht="19.95" customHeight="1" x14ac:dyDescent="0.3">
      <c r="B37" s="109" t="s">
        <v>70</v>
      </c>
      <c r="C37" s="110">
        <v>30.89</v>
      </c>
      <c r="D37" s="101">
        <v>18.940000000000001</v>
      </c>
      <c r="E37" s="101">
        <v>98</v>
      </c>
      <c r="F37" s="102">
        <f t="shared" si="4"/>
        <v>111.66012929520636</v>
      </c>
      <c r="G37" s="103">
        <f t="shared" si="5"/>
        <v>78.776031997736879</v>
      </c>
      <c r="H37" s="104"/>
      <c r="I37" s="105">
        <f t="shared" si="0"/>
        <v>5.8505660000000006</v>
      </c>
      <c r="J37" s="106">
        <f t="shared" si="1"/>
        <v>30.272200000000002</v>
      </c>
      <c r="K37" s="106">
        <f t="shared" si="2"/>
        <v>34.491813939289244</v>
      </c>
      <c r="L37" s="107">
        <f t="shared" si="3"/>
        <v>24.333916284100923</v>
      </c>
      <c r="O37" s="108">
        <f t="shared" si="6"/>
        <v>4.3120000000000003</v>
      </c>
      <c r="P37" s="99">
        <f t="shared" si="7"/>
        <v>3.8443632000000001</v>
      </c>
      <c r="Q37" s="99">
        <f t="shared" si="8"/>
        <v>2.4616815424679785</v>
      </c>
      <c r="R37" s="99">
        <f t="shared" si="9"/>
        <v>1.7367121566285066</v>
      </c>
    </row>
    <row r="38" spans="2:18" ht="19.95" customHeight="1" x14ac:dyDescent="0.3">
      <c r="B38" s="109" t="s">
        <v>71</v>
      </c>
      <c r="C38" s="110">
        <v>28.86</v>
      </c>
      <c r="D38" s="101">
        <v>9.0299999999999994</v>
      </c>
      <c r="E38" s="101">
        <v>57.4</v>
      </c>
      <c r="F38" s="102">
        <f t="shared" si="4"/>
        <v>55.267943216697759</v>
      </c>
      <c r="G38" s="103">
        <f t="shared" si="5"/>
        <v>29.63095803770393</v>
      </c>
      <c r="H38" s="104"/>
      <c r="I38" s="105">
        <f t="shared" si="0"/>
        <v>2.6060579999999995</v>
      </c>
      <c r="J38" s="106">
        <f t="shared" si="1"/>
        <v>16.565639999999998</v>
      </c>
      <c r="K38" s="106">
        <f t="shared" si="2"/>
        <v>15.950328412338971</v>
      </c>
      <c r="L38" s="107">
        <f t="shared" si="3"/>
        <v>8.5514944896813532</v>
      </c>
      <c r="O38" s="108">
        <f t="shared" si="6"/>
        <v>2.5255999999999998</v>
      </c>
      <c r="P38" s="99">
        <f t="shared" si="7"/>
        <v>2.1274541599999996</v>
      </c>
      <c r="Q38" s="99">
        <f t="shared" si="8"/>
        <v>1.218448129743962</v>
      </c>
      <c r="R38" s="99">
        <f t="shared" si="9"/>
        <v>0.65325002709082836</v>
      </c>
    </row>
    <row r="39" spans="2:18" ht="19.95" customHeight="1" x14ac:dyDescent="0.3">
      <c r="B39" s="109" t="s">
        <v>72</v>
      </c>
      <c r="C39" s="110">
        <v>31.28</v>
      </c>
      <c r="D39" s="101">
        <v>12.27</v>
      </c>
      <c r="E39" s="101">
        <v>56.1</v>
      </c>
      <c r="F39" s="102">
        <f t="shared" si="4"/>
        <v>53.275329949095294</v>
      </c>
      <c r="G39" s="103">
        <f t="shared" si="5"/>
        <v>27.798148505656016</v>
      </c>
      <c r="H39" s="104"/>
      <c r="I39" s="105">
        <f t="shared" si="0"/>
        <v>3.8380560000000004</v>
      </c>
      <c r="J39" s="106">
        <f t="shared" si="1"/>
        <v>17.548080000000002</v>
      </c>
      <c r="K39" s="106">
        <f t="shared" si="2"/>
        <v>16.664523208077011</v>
      </c>
      <c r="L39" s="107">
        <f t="shared" si="3"/>
        <v>8.6952608525692021</v>
      </c>
      <c r="O39" s="108">
        <f t="shared" si="6"/>
        <v>2.4684000000000004</v>
      </c>
      <c r="P39" s="99">
        <f t="shared" si="7"/>
        <v>2.0724792400000003</v>
      </c>
      <c r="Q39" s="99">
        <f t="shared" si="8"/>
        <v>1.1745185791237447</v>
      </c>
      <c r="R39" s="99">
        <f t="shared" si="9"/>
        <v>0.61284354158539367</v>
      </c>
    </row>
    <row r="40" spans="2:18" ht="19.95" customHeight="1" x14ac:dyDescent="0.3">
      <c r="B40" s="109" t="s">
        <v>73</v>
      </c>
      <c r="C40" s="110">
        <v>88.74</v>
      </c>
      <c r="D40" s="101">
        <v>10.27</v>
      </c>
      <c r="E40" s="101">
        <v>87.2</v>
      </c>
      <c r="F40" s="102">
        <f t="shared" si="4"/>
        <v>97.540698562184176</v>
      </c>
      <c r="G40" s="103">
        <f t="shared" si="5"/>
        <v>66.97351122268843</v>
      </c>
      <c r="H40" s="104"/>
      <c r="I40" s="105">
        <f t="shared" si="0"/>
        <v>9.1135979999999996</v>
      </c>
      <c r="J40" s="106">
        <f t="shared" si="1"/>
        <v>77.381280000000004</v>
      </c>
      <c r="K40" s="106">
        <f t="shared" si="2"/>
        <v>86.55761590408224</v>
      </c>
      <c r="L40" s="107">
        <f t="shared" si="3"/>
        <v>59.432293859013711</v>
      </c>
      <c r="O40" s="108">
        <f t="shared" si="6"/>
        <v>3.8368000000000002</v>
      </c>
      <c r="P40" s="99">
        <f t="shared" si="7"/>
        <v>3.3876484800000002</v>
      </c>
      <c r="Q40" s="99">
        <f t="shared" si="8"/>
        <v>2.1504017486416247</v>
      </c>
      <c r="R40" s="99">
        <f t="shared" si="9"/>
        <v>1.4765114231176335</v>
      </c>
    </row>
    <row r="41" spans="2:18" ht="19.95" customHeight="1" x14ac:dyDescent="0.3">
      <c r="B41" s="109" t="s">
        <v>26</v>
      </c>
      <c r="C41" s="110">
        <v>50.62</v>
      </c>
      <c r="D41" s="101">
        <v>32.25</v>
      </c>
      <c r="E41" s="101">
        <v>74.2</v>
      </c>
      <c r="F41" s="102">
        <f t="shared" si="4"/>
        <v>79.813608671247479</v>
      </c>
      <c r="G41" s="103">
        <f t="shared" si="5"/>
        <v>51.680841112325957</v>
      </c>
      <c r="H41" s="104"/>
      <c r="I41" s="105">
        <f t="shared" ref="I41:I70" si="10">D41*(C41/100)</f>
        <v>16.324950000000001</v>
      </c>
      <c r="J41" s="106">
        <f t="shared" ref="J41:J70" si="11">E41*(C41/100)</f>
        <v>37.560040000000001</v>
      </c>
      <c r="K41" s="106">
        <f t="shared" ref="K41:K70" si="12">F41*(C41/100)</f>
        <v>40.401648709385469</v>
      </c>
      <c r="L41" s="107">
        <f t="shared" ref="L41:L70" si="13">G41*(C41/100)</f>
        <v>26.160841771059399</v>
      </c>
      <c r="O41" s="108">
        <f t="shared" si="6"/>
        <v>3.2648000000000001</v>
      </c>
      <c r="P41" s="99">
        <f t="shared" si="7"/>
        <v>2.8378992799999998</v>
      </c>
      <c r="Q41" s="99">
        <f t="shared" si="8"/>
        <v>1.7595867794880562</v>
      </c>
      <c r="R41" s="99">
        <f t="shared" si="9"/>
        <v>1.1393661593305604</v>
      </c>
    </row>
    <row r="42" spans="2:18" ht="19.95" customHeight="1" x14ac:dyDescent="0.3">
      <c r="B42" s="109" t="s">
        <v>27</v>
      </c>
      <c r="C42" s="110">
        <v>51.9</v>
      </c>
      <c r="D42" s="101">
        <v>46.38</v>
      </c>
      <c r="E42" s="101">
        <v>70.180000000000007</v>
      </c>
      <c r="F42" s="102">
        <f t="shared" si="4"/>
        <v>74.127647499150157</v>
      </c>
      <c r="G42" s="103">
        <f t="shared" si="5"/>
        <v>46.662111665737399</v>
      </c>
      <c r="H42" s="104"/>
      <c r="I42" s="105">
        <f t="shared" si="10"/>
        <v>24.071220000000004</v>
      </c>
      <c r="J42" s="106">
        <f t="shared" si="11"/>
        <v>36.423420000000007</v>
      </c>
      <c r="K42" s="106">
        <f t="shared" si="12"/>
        <v>38.472249052058935</v>
      </c>
      <c r="L42" s="107">
        <f t="shared" si="13"/>
        <v>24.217635954517711</v>
      </c>
      <c r="O42" s="108">
        <f t="shared" si="6"/>
        <v>3.0879200000000004</v>
      </c>
      <c r="P42" s="99">
        <f t="shared" si="7"/>
        <v>2.6678999120000002</v>
      </c>
      <c r="Q42" s="99">
        <f t="shared" si="8"/>
        <v>1.6342329422957642</v>
      </c>
      <c r="R42" s="99">
        <f t="shared" si="9"/>
        <v>1.0287222462051797</v>
      </c>
    </row>
    <row r="43" spans="2:18" ht="19.95" customHeight="1" x14ac:dyDescent="0.3">
      <c r="B43" s="109" t="s">
        <v>28</v>
      </c>
      <c r="C43" s="110">
        <v>53.79</v>
      </c>
      <c r="D43" s="101">
        <v>64.400000000000006</v>
      </c>
      <c r="E43" s="101">
        <v>64.959999999999994</v>
      </c>
      <c r="F43" s="102">
        <f t="shared" si="4"/>
        <v>66.576516740111842</v>
      </c>
      <c r="G43" s="103">
        <f t="shared" si="5"/>
        <v>39.913019267115239</v>
      </c>
      <c r="H43" s="104"/>
      <c r="I43" s="105">
        <f t="shared" si="10"/>
        <v>34.640760000000007</v>
      </c>
      <c r="J43" s="106">
        <f t="shared" si="11"/>
        <v>34.941983999999998</v>
      </c>
      <c r="K43" s="106">
        <f t="shared" si="12"/>
        <v>35.811508354506159</v>
      </c>
      <c r="L43" s="107">
        <f t="shared" si="13"/>
        <v>21.469213063781289</v>
      </c>
      <c r="O43" s="108">
        <f t="shared" si="6"/>
        <v>2.8582399999999999</v>
      </c>
      <c r="P43" s="99">
        <f t="shared" si="7"/>
        <v>2.4471544639999996</v>
      </c>
      <c r="Q43" s="99">
        <f t="shared" si="8"/>
        <v>1.4677592033558537</v>
      </c>
      <c r="R43" s="99">
        <f t="shared" si="9"/>
        <v>0.87993040536667588</v>
      </c>
    </row>
    <row r="44" spans="2:18" ht="19.95" customHeight="1" x14ac:dyDescent="0.3">
      <c r="B44" s="109" t="s">
        <v>29</v>
      </c>
      <c r="C44" s="110">
        <v>89.86</v>
      </c>
      <c r="D44" s="101">
        <v>12.55</v>
      </c>
      <c r="E44" s="101">
        <v>83</v>
      </c>
      <c r="F44" s="102">
        <f t="shared" si="4"/>
        <v>91.913226550582465</v>
      </c>
      <c r="G44" s="103">
        <f t="shared" si="5"/>
        <v>62.176977922079644</v>
      </c>
      <c r="H44" s="104"/>
      <c r="I44" s="105">
        <f t="shared" si="10"/>
        <v>11.277430000000001</v>
      </c>
      <c r="J44" s="106">
        <f t="shared" si="11"/>
        <v>74.583799999999997</v>
      </c>
      <c r="K44" s="106">
        <f t="shared" si="12"/>
        <v>82.593225378353395</v>
      </c>
      <c r="L44" s="107">
        <f t="shared" si="13"/>
        <v>55.872232360780764</v>
      </c>
      <c r="O44" s="108">
        <f t="shared" si="6"/>
        <v>3.6520000000000001</v>
      </c>
      <c r="P44" s="99">
        <f t="shared" si="7"/>
        <v>3.2100371999999999</v>
      </c>
      <c r="Q44" s="99">
        <f t="shared" si="8"/>
        <v>2.0263373751794509</v>
      </c>
      <c r="R44" s="99">
        <f t="shared" si="9"/>
        <v>1.3707660906657522</v>
      </c>
    </row>
    <row r="45" spans="2:18" ht="19.95" customHeight="1" x14ac:dyDescent="0.3">
      <c r="B45" s="109" t="s">
        <v>30</v>
      </c>
      <c r="C45" s="110">
        <v>93.41</v>
      </c>
      <c r="D45" s="101">
        <v>9.4600000000000009</v>
      </c>
      <c r="E45" s="101">
        <v>42.8</v>
      </c>
      <c r="F45" s="102">
        <f t="shared" si="4"/>
        <v>31.983904149142333</v>
      </c>
      <c r="G45" s="103">
        <f t="shared" si="5"/>
        <v>7.8436407576494993</v>
      </c>
      <c r="H45" s="104"/>
      <c r="I45" s="105">
        <f t="shared" si="10"/>
        <v>8.8365860000000005</v>
      </c>
      <c r="J45" s="106">
        <f t="shared" si="11"/>
        <v>39.979479999999995</v>
      </c>
      <c r="K45" s="106">
        <f t="shared" si="12"/>
        <v>29.87616486571385</v>
      </c>
      <c r="L45" s="107">
        <f t="shared" si="13"/>
        <v>7.3267448317203971</v>
      </c>
      <c r="O45" s="108">
        <f t="shared" si="6"/>
        <v>1.8832000000000002</v>
      </c>
      <c r="P45" s="99">
        <f t="shared" si="7"/>
        <v>1.51004352</v>
      </c>
      <c r="Q45" s="99">
        <f t="shared" si="8"/>
        <v>0.7051235476528217</v>
      </c>
      <c r="R45" s="99">
        <f t="shared" si="9"/>
        <v>0.17292247287129237</v>
      </c>
    </row>
    <row r="46" spans="2:18" ht="19.95" customHeight="1" x14ac:dyDescent="0.3">
      <c r="B46" s="111" t="s">
        <v>83</v>
      </c>
      <c r="C46" s="112">
        <v>90.91</v>
      </c>
      <c r="D46" s="101">
        <v>27.54</v>
      </c>
      <c r="E46" s="101">
        <v>66.459999999999994</v>
      </c>
      <c r="F46" s="102">
        <f t="shared" si="4"/>
        <v>68.766765319750093</v>
      </c>
      <c r="G46" s="103">
        <f t="shared" si="5"/>
        <v>41.880406569521568</v>
      </c>
      <c r="H46" s="113"/>
      <c r="I46" s="105">
        <f t="shared" si="10"/>
        <v>25.036614</v>
      </c>
      <c r="J46" s="106">
        <f t="shared" si="11"/>
        <v>60.418785999999997</v>
      </c>
      <c r="K46" s="106">
        <f t="shared" si="12"/>
        <v>62.515866352184808</v>
      </c>
      <c r="L46" s="107">
        <f t="shared" si="13"/>
        <v>38.073477612352058</v>
      </c>
      <c r="O46" s="108">
        <f t="shared" si="6"/>
        <v>2.9242400000000002</v>
      </c>
      <c r="P46" s="99">
        <f t="shared" si="7"/>
        <v>2.5105870640000001</v>
      </c>
      <c r="Q46" s="99">
        <f t="shared" si="8"/>
        <v>1.5160458615922743</v>
      </c>
      <c r="R46" s="99">
        <f t="shared" si="9"/>
        <v>0.92330381931298633</v>
      </c>
    </row>
    <row r="47" spans="2:18" ht="19.95" customHeight="1" x14ac:dyDescent="0.3">
      <c r="B47" s="109" t="s">
        <v>84</v>
      </c>
      <c r="C47" s="110">
        <v>90.86</v>
      </c>
      <c r="D47" s="101">
        <v>33.090000000000003</v>
      </c>
      <c r="E47" s="101">
        <v>66.13</v>
      </c>
      <c r="F47" s="102">
        <f t="shared" si="4"/>
        <v>68.286355899002999</v>
      </c>
      <c r="G47" s="103">
        <f t="shared" si="5"/>
        <v>41.449559059525107</v>
      </c>
      <c r="H47" s="104"/>
      <c r="I47" s="105">
        <f t="shared" si="10"/>
        <v>30.065574000000002</v>
      </c>
      <c r="J47" s="106">
        <f t="shared" si="11"/>
        <v>60.085717999999993</v>
      </c>
      <c r="K47" s="106">
        <f t="shared" si="12"/>
        <v>62.044982969834123</v>
      </c>
      <c r="L47" s="107">
        <f t="shared" si="13"/>
        <v>37.661069361484508</v>
      </c>
      <c r="O47" s="108">
        <f t="shared" si="6"/>
        <v>2.9097200000000001</v>
      </c>
      <c r="P47" s="99">
        <f t="shared" si="7"/>
        <v>2.4966318919999999</v>
      </c>
      <c r="Q47" s="99">
        <f t="shared" si="8"/>
        <v>1.5054546594205995</v>
      </c>
      <c r="R47" s="99">
        <f t="shared" si="9"/>
        <v>0.91380526893810221</v>
      </c>
    </row>
    <row r="48" spans="2:18" ht="19.95" customHeight="1" x14ac:dyDescent="0.3">
      <c r="B48" s="109" t="s">
        <v>85</v>
      </c>
      <c r="C48" s="110">
        <v>90.91</v>
      </c>
      <c r="D48" s="101">
        <v>38.58</v>
      </c>
      <c r="E48" s="101">
        <v>65.430000000000007</v>
      </c>
      <c r="F48" s="102">
        <f t="shared" si="4"/>
        <v>67.264614288882271</v>
      </c>
      <c r="G48" s="103">
        <f t="shared" si="5"/>
        <v>40.531955798898174</v>
      </c>
      <c r="H48" s="104"/>
      <c r="I48" s="105">
        <f t="shared" si="10"/>
        <v>35.073078000000002</v>
      </c>
      <c r="J48" s="106">
        <f t="shared" si="11"/>
        <v>59.482413000000008</v>
      </c>
      <c r="K48" s="106">
        <f t="shared" si="12"/>
        <v>61.150260850022875</v>
      </c>
      <c r="L48" s="107">
        <f t="shared" si="13"/>
        <v>36.847601016778334</v>
      </c>
      <c r="O48" s="108">
        <f t="shared" si="6"/>
        <v>2.8789200000000008</v>
      </c>
      <c r="P48" s="99">
        <f t="shared" si="7"/>
        <v>2.4670300120000004</v>
      </c>
      <c r="Q48" s="99">
        <f t="shared" si="8"/>
        <v>1.4829291395355562</v>
      </c>
      <c r="R48" s="99">
        <f t="shared" si="9"/>
        <v>0.89357560393366886</v>
      </c>
    </row>
    <row r="49" spans="2:18" ht="19.95" customHeight="1" x14ac:dyDescent="0.3">
      <c r="B49" s="109" t="s">
        <v>86</v>
      </c>
      <c r="C49" s="110">
        <v>90.86</v>
      </c>
      <c r="D49" s="101">
        <v>27.61</v>
      </c>
      <c r="E49" s="101">
        <v>71.989999999999995</v>
      </c>
      <c r="F49" s="102">
        <f t="shared" si="4"/>
        <v>76.701039249565085</v>
      </c>
      <c r="G49" s="103">
        <f t="shared" si="5"/>
        <v>48.940315215337023</v>
      </c>
      <c r="H49" s="104"/>
      <c r="I49" s="105">
        <f t="shared" si="10"/>
        <v>25.086445999999999</v>
      </c>
      <c r="J49" s="106">
        <f t="shared" si="11"/>
        <v>65.410113999999993</v>
      </c>
      <c r="K49" s="106">
        <f t="shared" si="12"/>
        <v>69.690564262154837</v>
      </c>
      <c r="L49" s="107">
        <f t="shared" si="13"/>
        <v>44.467170404655221</v>
      </c>
      <c r="O49" s="108">
        <f t="shared" si="6"/>
        <v>3.1675600000000004</v>
      </c>
      <c r="P49" s="99">
        <f t="shared" si="7"/>
        <v>2.744441916</v>
      </c>
      <c r="Q49" s="99">
        <f t="shared" si="8"/>
        <v>1.6909664515037617</v>
      </c>
      <c r="R49" s="99">
        <f t="shared" si="9"/>
        <v>1.078947977300363</v>
      </c>
    </row>
    <row r="50" spans="2:18" ht="19.95" customHeight="1" x14ac:dyDescent="0.3">
      <c r="B50" s="109" t="s">
        <v>87</v>
      </c>
      <c r="C50" s="110">
        <v>89.91</v>
      </c>
      <c r="D50" s="101">
        <v>35.6</v>
      </c>
      <c r="E50" s="101">
        <v>75.22</v>
      </c>
      <c r="F50" s="102">
        <f t="shared" si="4"/>
        <v>81.239599415625278</v>
      </c>
      <c r="G50" s="103">
        <f t="shared" si="5"/>
        <v>52.930872842418012</v>
      </c>
      <c r="H50" s="104"/>
      <c r="I50" s="105">
        <f t="shared" si="10"/>
        <v>32.007960000000004</v>
      </c>
      <c r="J50" s="106">
        <f t="shared" si="11"/>
        <v>67.630302</v>
      </c>
      <c r="K50" s="106">
        <f t="shared" si="12"/>
        <v>73.042523834588692</v>
      </c>
      <c r="L50" s="107">
        <f t="shared" si="13"/>
        <v>47.590147772618032</v>
      </c>
      <c r="O50" s="108">
        <f t="shared" si="6"/>
        <v>3.3096800000000002</v>
      </c>
      <c r="P50" s="99">
        <f t="shared" si="7"/>
        <v>2.8810334480000002</v>
      </c>
      <c r="Q50" s="99">
        <f t="shared" si="8"/>
        <v>1.7910244566367577</v>
      </c>
      <c r="R50" s="99">
        <f t="shared" si="9"/>
        <v>1.1669246088585157</v>
      </c>
    </row>
    <row r="51" spans="2:18" ht="19.95" customHeight="1" x14ac:dyDescent="0.3">
      <c r="B51" s="114" t="s">
        <v>88</v>
      </c>
      <c r="C51" s="115">
        <v>89.14</v>
      </c>
      <c r="D51" s="101">
        <v>42.66</v>
      </c>
      <c r="E51" s="101">
        <v>68.98</v>
      </c>
      <c r="F51" s="102">
        <f t="shared" si="4"/>
        <v>72.409106113996231</v>
      </c>
      <c r="G51" s="103">
        <f t="shared" si="5"/>
        <v>45.134479594279895</v>
      </c>
      <c r="H51" s="104"/>
      <c r="I51" s="105">
        <f t="shared" si="10"/>
        <v>38.027123999999993</v>
      </c>
      <c r="J51" s="106">
        <f t="shared" si="11"/>
        <v>61.488772000000004</v>
      </c>
      <c r="K51" s="106">
        <f t="shared" si="12"/>
        <v>64.545477190016243</v>
      </c>
      <c r="L51" s="107">
        <f t="shared" si="13"/>
        <v>40.232875110341098</v>
      </c>
      <c r="O51" s="108">
        <f t="shared" si="6"/>
        <v>3.0351200000000005</v>
      </c>
      <c r="P51" s="99">
        <f t="shared" si="7"/>
        <v>2.6171538320000001</v>
      </c>
      <c r="Q51" s="99">
        <f t="shared" si="8"/>
        <v>1.5963456352103835</v>
      </c>
      <c r="R51" s="99">
        <f t="shared" si="9"/>
        <v>0.99504376403141337</v>
      </c>
    </row>
    <row r="52" spans="2:18" ht="19.95" customHeight="1" x14ac:dyDescent="0.3">
      <c r="B52" s="116" t="s">
        <v>74</v>
      </c>
      <c r="C52" s="110">
        <v>91.76</v>
      </c>
      <c r="D52" s="101">
        <v>14.720000000000002</v>
      </c>
      <c r="E52" s="101">
        <v>83.4</v>
      </c>
      <c r="F52" s="102">
        <f t="shared" si="4"/>
        <v>92.452966396063957</v>
      </c>
      <c r="G52" s="103">
        <f t="shared" si="5"/>
        <v>62.639355347960965</v>
      </c>
      <c r="H52" s="104"/>
      <c r="I52" s="105">
        <f t="shared" si="10"/>
        <v>13.507072000000003</v>
      </c>
      <c r="J52" s="106">
        <f t="shared" si="11"/>
        <v>76.527840000000012</v>
      </c>
      <c r="K52" s="106">
        <f t="shared" si="12"/>
        <v>84.834841965028289</v>
      </c>
      <c r="L52" s="107">
        <f t="shared" si="13"/>
        <v>57.477872467288989</v>
      </c>
      <c r="O52" s="108">
        <f t="shared" si="6"/>
        <v>3.6696000000000004</v>
      </c>
      <c r="P52" s="99">
        <f t="shared" si="7"/>
        <v>3.22695256</v>
      </c>
      <c r="Q52" s="99">
        <f t="shared" si="8"/>
        <v>2.0382365877609052</v>
      </c>
      <c r="R52" s="99">
        <f t="shared" si="9"/>
        <v>1.3809597558722169</v>
      </c>
    </row>
    <row r="53" spans="2:18" ht="19.95" customHeight="1" x14ac:dyDescent="0.3">
      <c r="B53" s="116" t="s">
        <v>244</v>
      </c>
      <c r="C53" s="110">
        <v>88.7</v>
      </c>
      <c r="D53" s="101">
        <v>11.64</v>
      </c>
      <c r="E53" s="101">
        <v>86</v>
      </c>
      <c r="F53" s="102">
        <f t="shared" si="4"/>
        <v>95.941617341461665</v>
      </c>
      <c r="G53" s="103">
        <f t="shared" si="5"/>
        <v>65.616008745221251</v>
      </c>
      <c r="H53" s="104"/>
      <c r="I53" s="105">
        <f t="shared" si="10"/>
        <v>10.324680000000001</v>
      </c>
      <c r="J53" s="106">
        <f t="shared" si="11"/>
        <v>76.281999999999996</v>
      </c>
      <c r="K53" s="106">
        <f t="shared" si="12"/>
        <v>85.1002145818765</v>
      </c>
      <c r="L53" s="107">
        <f t="shared" si="13"/>
        <v>58.201399757011252</v>
      </c>
      <c r="O53" s="108">
        <f t="shared" si="6"/>
        <v>3.7840000000000003</v>
      </c>
      <c r="P53" s="99">
        <f t="shared" si="7"/>
        <v>3.3369024</v>
      </c>
      <c r="Q53" s="99">
        <f t="shared" si="8"/>
        <v>2.1151480842333319</v>
      </c>
      <c r="R53" s="99">
        <f t="shared" si="9"/>
        <v>1.4465836519988964</v>
      </c>
    </row>
    <row r="54" spans="2:18" ht="19.95" customHeight="1" x14ac:dyDescent="0.3">
      <c r="B54" s="116" t="s">
        <v>75</v>
      </c>
      <c r="C54" s="110">
        <v>69.91</v>
      </c>
      <c r="D54" s="101">
        <v>10.41</v>
      </c>
      <c r="E54" s="101">
        <v>87.17</v>
      </c>
      <c r="F54" s="102">
        <f t="shared" si="4"/>
        <v>97.500803755417238</v>
      </c>
      <c r="G54" s="103">
        <f t="shared" si="5"/>
        <v>66.939695967123498</v>
      </c>
      <c r="H54" s="104"/>
      <c r="I54" s="105">
        <f t="shared" si="10"/>
        <v>7.2776309999999995</v>
      </c>
      <c r="J54" s="106">
        <f t="shared" si="11"/>
        <v>60.940546999999995</v>
      </c>
      <c r="K54" s="106">
        <f t="shared" si="12"/>
        <v>68.162811905412184</v>
      </c>
      <c r="L54" s="107">
        <f t="shared" si="13"/>
        <v>46.797541450616031</v>
      </c>
      <c r="O54" s="108">
        <f t="shared" si="6"/>
        <v>3.8354800000000004</v>
      </c>
      <c r="P54" s="99">
        <f t="shared" si="7"/>
        <v>3.3863798280000004</v>
      </c>
      <c r="Q54" s="99">
        <f t="shared" si="8"/>
        <v>2.1495222197526793</v>
      </c>
      <c r="R54" s="99">
        <f t="shared" si="9"/>
        <v>1.4757659252303978</v>
      </c>
    </row>
    <row r="55" spans="2:18" ht="19.95" customHeight="1" x14ac:dyDescent="0.3">
      <c r="B55" s="116" t="s">
        <v>76</v>
      </c>
      <c r="C55" s="110">
        <v>81.02</v>
      </c>
      <c r="D55" s="101">
        <v>10.09</v>
      </c>
      <c r="E55" s="101">
        <v>93</v>
      </c>
      <c r="F55" s="102">
        <f t="shared" si="4"/>
        <v>105.17976093245751</v>
      </c>
      <c r="G55" s="103">
        <f t="shared" si="5"/>
        <v>73.399472762783745</v>
      </c>
      <c r="H55" s="104"/>
      <c r="I55" s="105">
        <f t="shared" si="10"/>
        <v>8.1749179999999999</v>
      </c>
      <c r="J55" s="106">
        <f t="shared" si="11"/>
        <v>75.34859999999999</v>
      </c>
      <c r="K55" s="106">
        <f t="shared" si="12"/>
        <v>85.216642307477073</v>
      </c>
      <c r="L55" s="107">
        <f t="shared" si="13"/>
        <v>59.468252832407387</v>
      </c>
      <c r="O55" s="108">
        <f t="shared" si="6"/>
        <v>4.0920000000000005</v>
      </c>
      <c r="P55" s="99">
        <f t="shared" si="7"/>
        <v>3.6329212000000002</v>
      </c>
      <c r="Q55" s="99">
        <f t="shared" si="8"/>
        <v>2.3188140454691446</v>
      </c>
      <c r="R55" s="99">
        <f t="shared" si="9"/>
        <v>1.6181794564228829</v>
      </c>
    </row>
    <row r="56" spans="2:18" ht="19.95" customHeight="1" x14ac:dyDescent="0.3">
      <c r="B56" s="116" t="s">
        <v>31</v>
      </c>
      <c r="C56" s="110">
        <v>90.04</v>
      </c>
      <c r="D56" s="101">
        <v>12.37</v>
      </c>
      <c r="E56" s="101">
        <v>62.6</v>
      </c>
      <c r="F56" s="102">
        <f t="shared" si="4"/>
        <v>63.095709182606299</v>
      </c>
      <c r="G56" s="103">
        <f t="shared" si="5"/>
        <v>36.770163359920687</v>
      </c>
      <c r="H56" s="104"/>
      <c r="I56" s="105">
        <f t="shared" si="10"/>
        <v>11.137948</v>
      </c>
      <c r="J56" s="106">
        <f t="shared" si="11"/>
        <v>56.365040000000008</v>
      </c>
      <c r="K56" s="106">
        <f t="shared" si="12"/>
        <v>56.811376548018714</v>
      </c>
      <c r="L56" s="107">
        <f t="shared" si="13"/>
        <v>33.10785508927259</v>
      </c>
      <c r="O56" s="108">
        <f t="shared" si="6"/>
        <v>2.7544000000000004</v>
      </c>
      <c r="P56" s="99">
        <f t="shared" si="7"/>
        <v>2.3473538400000002</v>
      </c>
      <c r="Q56" s="99">
        <f t="shared" si="8"/>
        <v>1.3910206237815748</v>
      </c>
      <c r="R56" s="99">
        <f t="shared" si="9"/>
        <v>0.81064237546548346</v>
      </c>
    </row>
    <row r="57" spans="2:18" ht="19.95" customHeight="1" x14ac:dyDescent="0.3">
      <c r="B57" s="116" t="s">
        <v>0</v>
      </c>
      <c r="C57" s="110">
        <v>89.76</v>
      </c>
      <c r="D57" s="101">
        <v>48.849999999999994</v>
      </c>
      <c r="E57" s="101">
        <v>79.3</v>
      </c>
      <c r="F57" s="102">
        <f t="shared" si="4"/>
        <v>86.880134363618993</v>
      </c>
      <c r="G57" s="103">
        <f t="shared" si="5"/>
        <v>57.841324931468073</v>
      </c>
      <c r="H57" s="104"/>
      <c r="I57" s="105">
        <f t="shared" si="10"/>
        <v>43.847760000000001</v>
      </c>
      <c r="J57" s="106">
        <f t="shared" si="11"/>
        <v>71.179680000000005</v>
      </c>
      <c r="K57" s="106">
        <f t="shared" si="12"/>
        <v>77.983608604784408</v>
      </c>
      <c r="L57" s="107">
        <f t="shared" si="13"/>
        <v>51.918373258485744</v>
      </c>
      <c r="O57" s="108">
        <f t="shared" si="6"/>
        <v>3.4891999999999999</v>
      </c>
      <c r="P57" s="99">
        <f t="shared" si="7"/>
        <v>3.0535701199999998</v>
      </c>
      <c r="Q57" s="99">
        <f t="shared" si="8"/>
        <v>1.9153768182072171</v>
      </c>
      <c r="R57" s="99">
        <f t="shared" si="9"/>
        <v>1.2751814177041314</v>
      </c>
    </row>
    <row r="58" spans="2:18" ht="19.95" customHeight="1" x14ac:dyDescent="0.3">
      <c r="B58" s="116" t="s">
        <v>77</v>
      </c>
      <c r="C58" s="110">
        <v>92.85</v>
      </c>
      <c r="D58" s="101">
        <v>39.97</v>
      </c>
      <c r="E58" s="101">
        <v>91</v>
      </c>
      <c r="F58" s="102">
        <f t="shared" si="4"/>
        <v>102.56156971917338</v>
      </c>
      <c r="G58" s="103">
        <f t="shared" si="5"/>
        <v>71.207960464869686</v>
      </c>
      <c r="H58" s="104"/>
      <c r="I58" s="105">
        <f t="shared" si="10"/>
        <v>37.112144999999998</v>
      </c>
      <c r="J58" s="106">
        <f t="shared" si="11"/>
        <v>84.493499999999997</v>
      </c>
      <c r="K58" s="106">
        <f t="shared" si="12"/>
        <v>95.228417484252475</v>
      </c>
      <c r="L58" s="107">
        <f t="shared" si="13"/>
        <v>66.116591291631508</v>
      </c>
      <c r="O58" s="108">
        <f t="shared" si="6"/>
        <v>4.0040000000000004</v>
      </c>
      <c r="P58" s="99">
        <f t="shared" si="7"/>
        <v>3.5483444000000004</v>
      </c>
      <c r="Q58" s="99">
        <f t="shared" si="8"/>
        <v>2.2610928783428399</v>
      </c>
      <c r="R58" s="99">
        <f t="shared" si="9"/>
        <v>1.5698649380006098</v>
      </c>
    </row>
    <row r="59" spans="2:18" ht="19.95" customHeight="1" x14ac:dyDescent="0.3">
      <c r="B59" s="116" t="s">
        <v>78</v>
      </c>
      <c r="C59" s="110">
        <v>31.33</v>
      </c>
      <c r="D59" s="101">
        <v>12.1</v>
      </c>
      <c r="E59" s="101">
        <v>53.500000000000007</v>
      </c>
      <c r="F59" s="102">
        <f t="shared" si="4"/>
        <v>49.245239863653403</v>
      </c>
      <c r="G59" s="103">
        <f t="shared" si="5"/>
        <v>24.072514002300309</v>
      </c>
      <c r="H59" s="104"/>
      <c r="I59" s="105">
        <f t="shared" si="10"/>
        <v>3.7909299999999995</v>
      </c>
      <c r="J59" s="106">
        <f t="shared" si="11"/>
        <v>16.76155</v>
      </c>
      <c r="K59" s="106">
        <f t="shared" si="12"/>
        <v>15.42853364928261</v>
      </c>
      <c r="L59" s="107">
        <f t="shared" si="13"/>
        <v>7.5419186369206859</v>
      </c>
      <c r="O59" s="108">
        <f t="shared" si="6"/>
        <v>2.3540000000000005</v>
      </c>
      <c r="P59" s="99">
        <f t="shared" si="7"/>
        <v>1.9625294000000002</v>
      </c>
      <c r="Q59" s="99">
        <f t="shared" si="8"/>
        <v>1.0856704070820755</v>
      </c>
      <c r="R59" s="99">
        <f t="shared" si="9"/>
        <v>0.53070745819751308</v>
      </c>
    </row>
    <row r="60" spans="2:18" ht="19.95" customHeight="1" x14ac:dyDescent="0.3">
      <c r="B60" s="116" t="s">
        <v>79</v>
      </c>
      <c r="C60" s="110">
        <v>32.97</v>
      </c>
      <c r="D60" s="101">
        <v>13.900000000000002</v>
      </c>
      <c r="E60" s="101">
        <v>57.79999999999999</v>
      </c>
      <c r="F60" s="102">
        <f t="shared" si="4"/>
        <v>55.878111586311363</v>
      </c>
      <c r="G60" s="103">
        <f t="shared" si="5"/>
        <v>30.190950957299474</v>
      </c>
      <c r="H60" s="104"/>
      <c r="I60" s="105">
        <f t="shared" si="10"/>
        <v>4.5828300000000004</v>
      </c>
      <c r="J60" s="106">
        <f t="shared" si="11"/>
        <v>19.056659999999997</v>
      </c>
      <c r="K60" s="106">
        <f t="shared" si="12"/>
        <v>18.423013390006854</v>
      </c>
      <c r="L60" s="107">
        <f t="shared" si="13"/>
        <v>9.9539565306216371</v>
      </c>
      <c r="O60" s="108">
        <f t="shared" si="6"/>
        <v>2.5431999999999997</v>
      </c>
      <c r="P60" s="99">
        <f t="shared" si="7"/>
        <v>2.1443695199999997</v>
      </c>
      <c r="Q60" s="99">
        <f t="shared" si="8"/>
        <v>1.2319000236541375</v>
      </c>
      <c r="R60" s="99">
        <f t="shared" si="9"/>
        <v>0.66559574299481561</v>
      </c>
    </row>
    <row r="61" spans="2:18" ht="19.95" customHeight="1" x14ac:dyDescent="0.3">
      <c r="B61" s="116" t="s">
        <v>80</v>
      </c>
      <c r="C61" s="110">
        <v>90.1</v>
      </c>
      <c r="D61" s="101">
        <v>17.48</v>
      </c>
      <c r="E61" s="101">
        <v>71.900000000000006</v>
      </c>
      <c r="F61" s="102">
        <f t="shared" si="4"/>
        <v>76.573602978393495</v>
      </c>
      <c r="G61" s="103">
        <f t="shared" si="5"/>
        <v>48.827760629370786</v>
      </c>
      <c r="H61" s="104"/>
      <c r="I61" s="105">
        <f t="shared" si="10"/>
        <v>15.749479999999998</v>
      </c>
      <c r="J61" s="106">
        <f t="shared" si="11"/>
        <v>64.781899999999993</v>
      </c>
      <c r="K61" s="106">
        <f t="shared" si="12"/>
        <v>68.992816283532534</v>
      </c>
      <c r="L61" s="107">
        <f t="shared" si="13"/>
        <v>43.993812327063075</v>
      </c>
      <c r="O61" s="108">
        <f t="shared" si="6"/>
        <v>3.1636000000000006</v>
      </c>
      <c r="P61" s="99">
        <f t="shared" si="7"/>
        <v>2.7406359600000005</v>
      </c>
      <c r="Q61" s="99">
        <f t="shared" si="8"/>
        <v>1.6881569659822586</v>
      </c>
      <c r="R61" s="99">
        <f t="shared" si="9"/>
        <v>1.0764665763872341</v>
      </c>
    </row>
    <row r="62" spans="2:18" ht="19.95" customHeight="1" x14ac:dyDescent="0.3">
      <c r="B62" s="116" t="s">
        <v>32</v>
      </c>
      <c r="C62" s="110">
        <v>88.85</v>
      </c>
      <c r="D62" s="101">
        <v>18.559999999999999</v>
      </c>
      <c r="E62" s="101">
        <v>72.900000000000006</v>
      </c>
      <c r="F62" s="102">
        <f t="shared" si="4"/>
        <v>77.986545576347652</v>
      </c>
      <c r="G62" s="103">
        <f t="shared" si="5"/>
        <v>50.074162349186359</v>
      </c>
      <c r="H62" s="104"/>
      <c r="I62" s="105">
        <f t="shared" si="10"/>
        <v>16.490559999999999</v>
      </c>
      <c r="J62" s="106">
        <f t="shared" si="11"/>
        <v>64.771650000000008</v>
      </c>
      <c r="K62" s="106">
        <f t="shared" si="12"/>
        <v>69.291045744584892</v>
      </c>
      <c r="L62" s="107">
        <f t="shared" si="13"/>
        <v>44.490893247252075</v>
      </c>
      <c r="O62" s="108">
        <f t="shared" si="6"/>
        <v>3.2076000000000007</v>
      </c>
      <c r="P62" s="99">
        <f t="shared" si="7"/>
        <v>2.7829243600000004</v>
      </c>
      <c r="Q62" s="99">
        <f t="shared" si="8"/>
        <v>1.7193069810852755</v>
      </c>
      <c r="R62" s="99">
        <f t="shared" si="9"/>
        <v>1.1039449979826321</v>
      </c>
    </row>
    <row r="63" spans="2:18" ht="19.95" customHeight="1" x14ac:dyDescent="0.3">
      <c r="B63" s="116" t="s">
        <v>81</v>
      </c>
      <c r="C63" s="110">
        <v>34.11</v>
      </c>
      <c r="D63" s="101">
        <v>12.669999999999998</v>
      </c>
      <c r="E63" s="101">
        <v>59.1</v>
      </c>
      <c r="F63" s="102">
        <f t="shared" si="4"/>
        <v>57.851740549266218</v>
      </c>
      <c r="G63" s="103">
        <f t="shared" si="5"/>
        <v>31.998268247749184</v>
      </c>
      <c r="H63" s="104"/>
      <c r="I63" s="105">
        <f t="shared" si="10"/>
        <v>4.3217369999999997</v>
      </c>
      <c r="J63" s="106">
        <f t="shared" si="11"/>
        <v>20.159010000000002</v>
      </c>
      <c r="K63" s="106">
        <f t="shared" si="12"/>
        <v>19.733228701354708</v>
      </c>
      <c r="L63" s="107">
        <f t="shared" si="13"/>
        <v>10.914609299307248</v>
      </c>
      <c r="O63" s="108">
        <f t="shared" si="6"/>
        <v>2.6004</v>
      </c>
      <c r="P63" s="99">
        <f t="shared" si="7"/>
        <v>2.19934444</v>
      </c>
      <c r="Q63" s="99">
        <f t="shared" si="8"/>
        <v>1.2754110424972327</v>
      </c>
      <c r="R63" s="99">
        <f t="shared" si="9"/>
        <v>0.70544022144352803</v>
      </c>
    </row>
    <row r="64" spans="2:18" ht="19.95" customHeight="1" x14ac:dyDescent="0.3">
      <c r="B64" s="116" t="s">
        <v>89</v>
      </c>
      <c r="C64" s="110">
        <v>82.96</v>
      </c>
      <c r="D64" s="101">
        <v>14.42</v>
      </c>
      <c r="E64" s="101">
        <v>95.17</v>
      </c>
      <c r="F64" s="102">
        <f t="shared" si="4"/>
        <v>108.00309395848653</v>
      </c>
      <c r="G64" s="103">
        <f t="shared" si="5"/>
        <v>75.750167642254354</v>
      </c>
      <c r="H64" s="104"/>
      <c r="I64" s="105">
        <f t="shared" si="10"/>
        <v>11.962831999999999</v>
      </c>
      <c r="J64" s="106">
        <f t="shared" si="11"/>
        <v>78.953031999999993</v>
      </c>
      <c r="K64" s="106">
        <f t="shared" si="12"/>
        <v>89.599366747960417</v>
      </c>
      <c r="L64" s="107">
        <f t="shared" si="13"/>
        <v>62.842339076014206</v>
      </c>
      <c r="O64" s="108">
        <f t="shared" si="6"/>
        <v>4.1874799999999999</v>
      </c>
      <c r="P64" s="99">
        <f t="shared" si="7"/>
        <v>3.724687028</v>
      </c>
      <c r="Q64" s="99">
        <f t="shared" si="8"/>
        <v>2.3810578100275857</v>
      </c>
      <c r="R64" s="99">
        <f t="shared" si="9"/>
        <v>1.6700033458746677</v>
      </c>
    </row>
    <row r="65" spans="2:18" ht="19.95" customHeight="1" x14ac:dyDescent="0.3">
      <c r="B65" s="116" t="s">
        <v>33</v>
      </c>
      <c r="C65" s="110">
        <v>88.94</v>
      </c>
      <c r="D65" s="101">
        <v>13.79</v>
      </c>
      <c r="E65" s="101">
        <v>86.8</v>
      </c>
      <c r="F65" s="102">
        <f t="shared" si="4"/>
        <v>97.00842374680002</v>
      </c>
      <c r="G65" s="103">
        <f t="shared" si="5"/>
        <v>66.522128527417408</v>
      </c>
      <c r="H65" s="104"/>
      <c r="I65" s="105">
        <f t="shared" si="10"/>
        <v>12.264825999999999</v>
      </c>
      <c r="J65" s="106">
        <f t="shared" si="11"/>
        <v>77.199919999999992</v>
      </c>
      <c r="K65" s="106">
        <f t="shared" si="12"/>
        <v>86.279292080403934</v>
      </c>
      <c r="L65" s="107">
        <f t="shared" si="13"/>
        <v>59.164781112285041</v>
      </c>
      <c r="O65" s="108">
        <f t="shared" si="6"/>
        <v>3.8192000000000004</v>
      </c>
      <c r="P65" s="99">
        <f t="shared" si="7"/>
        <v>3.3707331200000001</v>
      </c>
      <c r="Q65" s="99">
        <f t="shared" si="8"/>
        <v>2.1386671116067024</v>
      </c>
      <c r="R65" s="99">
        <f t="shared" si="9"/>
        <v>1.4665601499411494</v>
      </c>
    </row>
    <row r="66" spans="2:18" ht="19.95" customHeight="1" x14ac:dyDescent="0.3">
      <c r="B66" s="117" t="s">
        <v>38</v>
      </c>
      <c r="C66" s="110"/>
      <c r="D66" s="118"/>
      <c r="E66" s="110"/>
      <c r="F66" s="102" t="str">
        <f t="shared" si="4"/>
        <v/>
      </c>
      <c r="G66" s="103" t="str">
        <f t="shared" si="5"/>
        <v/>
      </c>
      <c r="H66" s="119"/>
      <c r="I66" s="120">
        <f t="shared" si="10"/>
        <v>0</v>
      </c>
      <c r="J66" s="101">
        <f t="shared" si="11"/>
        <v>0</v>
      </c>
      <c r="K66" s="101" t="e">
        <f t="shared" si="12"/>
        <v>#VALUE!</v>
      </c>
      <c r="L66" s="121" t="e">
        <f t="shared" si="13"/>
        <v>#VALUE!</v>
      </c>
      <c r="O66" s="108">
        <f t="shared" si="6"/>
        <v>0</v>
      </c>
      <c r="P66" s="99">
        <f t="shared" si="7"/>
        <v>-0.2999</v>
      </c>
      <c r="Q66" s="99">
        <f t="shared" si="8"/>
        <v>-1.1199926095044934</v>
      </c>
      <c r="R66" s="99">
        <f t="shared" si="9"/>
        <v>-1.6500460480663925</v>
      </c>
    </row>
    <row r="67" spans="2:18" ht="19.95" customHeight="1" x14ac:dyDescent="0.3">
      <c r="B67" s="117" t="s">
        <v>34</v>
      </c>
      <c r="C67" s="122"/>
      <c r="D67" s="123"/>
      <c r="E67" s="122"/>
      <c r="F67" s="102" t="str">
        <f t="shared" si="4"/>
        <v/>
      </c>
      <c r="G67" s="103" t="str">
        <f t="shared" si="5"/>
        <v/>
      </c>
      <c r="H67" s="124"/>
      <c r="I67" s="120">
        <f t="shared" si="10"/>
        <v>0</v>
      </c>
      <c r="J67" s="101">
        <f t="shared" si="11"/>
        <v>0</v>
      </c>
      <c r="K67" s="101" t="e">
        <f t="shared" si="12"/>
        <v>#VALUE!</v>
      </c>
      <c r="L67" s="121" t="e">
        <f t="shared" si="13"/>
        <v>#VALUE!</v>
      </c>
      <c r="O67" s="108">
        <f t="shared" si="6"/>
        <v>0</v>
      </c>
      <c r="P67" s="99">
        <f t="shared" si="7"/>
        <v>-0.2999</v>
      </c>
      <c r="Q67" s="99">
        <f t="shared" si="8"/>
        <v>-1.1199926095044934</v>
      </c>
      <c r="R67" s="99">
        <f t="shared" si="9"/>
        <v>-1.6500460480663925</v>
      </c>
    </row>
    <row r="68" spans="2:18" ht="19.95" customHeight="1" x14ac:dyDescent="0.3">
      <c r="B68" s="117" t="s">
        <v>35</v>
      </c>
      <c r="C68" s="122"/>
      <c r="D68" s="123"/>
      <c r="E68" s="122"/>
      <c r="F68" s="102" t="str">
        <f t="shared" si="4"/>
        <v/>
      </c>
      <c r="G68" s="103" t="str">
        <f t="shared" si="5"/>
        <v/>
      </c>
      <c r="H68" s="124"/>
      <c r="I68" s="120">
        <f t="shared" si="10"/>
        <v>0</v>
      </c>
      <c r="J68" s="101">
        <f t="shared" si="11"/>
        <v>0</v>
      </c>
      <c r="K68" s="101" t="e">
        <f t="shared" si="12"/>
        <v>#VALUE!</v>
      </c>
      <c r="L68" s="121" t="e">
        <f t="shared" si="13"/>
        <v>#VALUE!</v>
      </c>
      <c r="O68" s="108">
        <f t="shared" si="6"/>
        <v>0</v>
      </c>
      <c r="P68" s="99">
        <f t="shared" si="7"/>
        <v>-0.2999</v>
      </c>
      <c r="Q68" s="99">
        <f t="shared" si="8"/>
        <v>-1.1199926095044934</v>
      </c>
      <c r="R68" s="99">
        <f t="shared" si="9"/>
        <v>-1.6500460480663925</v>
      </c>
    </row>
    <row r="69" spans="2:18" ht="19.95" customHeight="1" x14ac:dyDescent="0.3">
      <c r="B69" s="117" t="s">
        <v>36</v>
      </c>
      <c r="C69" s="122"/>
      <c r="D69" s="123"/>
      <c r="E69" s="122"/>
      <c r="F69" s="102" t="str">
        <f t="shared" si="4"/>
        <v/>
      </c>
      <c r="G69" s="103" t="str">
        <f t="shared" si="5"/>
        <v/>
      </c>
      <c r="H69" s="124"/>
      <c r="I69" s="120">
        <f t="shared" si="10"/>
        <v>0</v>
      </c>
      <c r="J69" s="101">
        <f t="shared" si="11"/>
        <v>0</v>
      </c>
      <c r="K69" s="101" t="e">
        <f t="shared" si="12"/>
        <v>#VALUE!</v>
      </c>
      <c r="L69" s="121" t="e">
        <f t="shared" si="13"/>
        <v>#VALUE!</v>
      </c>
      <c r="O69" s="108">
        <f t="shared" si="6"/>
        <v>0</v>
      </c>
      <c r="P69" s="99">
        <f t="shared" si="7"/>
        <v>-0.2999</v>
      </c>
      <c r="Q69" s="99">
        <f t="shared" si="8"/>
        <v>-1.1199926095044934</v>
      </c>
      <c r="R69" s="99">
        <f t="shared" si="9"/>
        <v>-1.6500460480663925</v>
      </c>
    </row>
    <row r="70" spans="2:18" ht="19.95" customHeight="1" thickBot="1" x14ac:dyDescent="0.35">
      <c r="B70" s="125" t="s">
        <v>37</v>
      </c>
      <c r="C70" s="126"/>
      <c r="D70" s="127"/>
      <c r="E70" s="126"/>
      <c r="F70" s="128" t="str">
        <f t="shared" si="4"/>
        <v/>
      </c>
      <c r="G70" s="129" t="str">
        <f t="shared" si="5"/>
        <v/>
      </c>
      <c r="H70" s="124"/>
      <c r="I70" s="130">
        <f t="shared" si="10"/>
        <v>0</v>
      </c>
      <c r="J70" s="131">
        <f t="shared" si="11"/>
        <v>0</v>
      </c>
      <c r="K70" s="131" t="e">
        <f t="shared" si="12"/>
        <v>#VALUE!</v>
      </c>
      <c r="L70" s="132" t="e">
        <f t="shared" si="13"/>
        <v>#VALUE!</v>
      </c>
      <c r="O70" s="108">
        <f t="shared" si="6"/>
        <v>0</v>
      </c>
      <c r="P70" s="99">
        <f t="shared" si="7"/>
        <v>-0.2999</v>
      </c>
      <c r="Q70" s="99">
        <f t="shared" si="8"/>
        <v>-1.1199926095044934</v>
      </c>
      <c r="R70" s="99">
        <f t="shared" si="9"/>
        <v>-1.6500460480663925</v>
      </c>
    </row>
    <row r="71" spans="2:18" ht="19.95" customHeight="1" thickTop="1" x14ac:dyDescent="0.3">
      <c r="B71" s="133"/>
      <c r="C71" s="134"/>
      <c r="D71" s="134"/>
      <c r="E71" s="134"/>
      <c r="F71" s="134"/>
      <c r="G71" s="134"/>
      <c r="H71" s="134"/>
      <c r="I71" s="134"/>
      <c r="J71" s="134"/>
      <c r="K71" s="134"/>
      <c r="L71" s="134"/>
    </row>
    <row r="72" spans="2:18" ht="19.95" customHeight="1" x14ac:dyDescent="0.3">
      <c r="B72" s="135" t="s">
        <v>241</v>
      </c>
      <c r="C72" s="136"/>
      <c r="D72" s="136"/>
      <c r="E72" s="136"/>
      <c r="F72" s="136"/>
      <c r="G72" s="136"/>
      <c r="H72" s="134"/>
      <c r="I72" s="134"/>
      <c r="J72" s="134"/>
      <c r="K72" s="134"/>
      <c r="L72" s="134"/>
    </row>
    <row r="73" spans="2:18" ht="19.95" customHeight="1" x14ac:dyDescent="0.3">
      <c r="B73" s="137" t="s">
        <v>269</v>
      </c>
      <c r="C73" s="138"/>
      <c r="D73" s="138"/>
      <c r="E73" s="138"/>
      <c r="F73" s="138"/>
      <c r="G73" s="138"/>
      <c r="H73" s="134"/>
      <c r="I73" s="134"/>
      <c r="J73" s="134"/>
      <c r="K73" s="134"/>
      <c r="L73" s="134"/>
    </row>
    <row r="74" spans="2:18" ht="19.95" customHeight="1" x14ac:dyDescent="0.3">
      <c r="B74" s="137" t="s">
        <v>270</v>
      </c>
      <c r="C74" s="138"/>
      <c r="D74" s="138"/>
      <c r="E74" s="138"/>
      <c r="F74" s="138"/>
      <c r="G74" s="138"/>
      <c r="H74" s="134"/>
      <c r="I74" s="134"/>
      <c r="J74" s="134"/>
      <c r="K74" s="134"/>
      <c r="L74" s="134"/>
    </row>
    <row r="75" spans="2:18" s="142" customFormat="1" ht="40.049999999999997" customHeight="1" x14ac:dyDescent="0.3">
      <c r="B75" s="139" t="s">
        <v>271</v>
      </c>
      <c r="C75" s="140"/>
      <c r="D75" s="140"/>
      <c r="E75" s="140"/>
      <c r="F75" s="140"/>
      <c r="G75" s="140"/>
      <c r="H75" s="141"/>
      <c r="I75" s="141"/>
      <c r="J75" s="141"/>
      <c r="K75" s="141"/>
      <c r="L75" s="141"/>
    </row>
    <row r="76" spans="2:18" ht="19.95" customHeight="1" x14ac:dyDescent="0.3">
      <c r="B76" s="143"/>
      <c r="C76" s="144"/>
      <c r="D76" s="144"/>
      <c r="E76" s="144"/>
      <c r="F76" s="144"/>
      <c r="G76" s="144"/>
      <c r="H76" s="134"/>
      <c r="I76" s="144"/>
      <c r="J76" s="144"/>
      <c r="K76" s="144"/>
      <c r="L76" s="144"/>
    </row>
    <row r="77" spans="2:18" ht="19.95" customHeight="1" x14ac:dyDescent="0.3">
      <c r="B77" s="133"/>
      <c r="C77" s="134"/>
      <c r="D77" s="134"/>
      <c r="E77" s="134"/>
      <c r="F77" s="134"/>
      <c r="G77" s="134"/>
      <c r="H77" s="134"/>
      <c r="I77" s="134"/>
      <c r="J77" s="134"/>
      <c r="K77" s="134"/>
      <c r="L77" s="134"/>
    </row>
    <row r="78" spans="2:18" ht="19.95" customHeight="1" x14ac:dyDescent="0.3">
      <c r="B78" s="133"/>
      <c r="C78" s="134"/>
      <c r="D78" s="134"/>
      <c r="E78" s="134"/>
      <c r="F78" s="134"/>
      <c r="G78" s="134"/>
      <c r="H78" s="134"/>
      <c r="I78" s="134"/>
      <c r="J78" s="134"/>
      <c r="K78" s="134"/>
      <c r="L78" s="134"/>
    </row>
    <row r="79" spans="2:18" ht="19.95" customHeight="1" x14ac:dyDescent="0.3">
      <c r="B79" s="133"/>
      <c r="C79" s="134"/>
      <c r="D79" s="134"/>
      <c r="E79" s="134"/>
      <c r="F79" s="134"/>
      <c r="G79" s="134"/>
      <c r="H79" s="134"/>
      <c r="I79" s="134"/>
      <c r="J79" s="134"/>
      <c r="K79" s="134"/>
      <c r="L79" s="134"/>
    </row>
    <row r="80" spans="2:18" ht="19.95" customHeight="1" x14ac:dyDescent="0.3">
      <c r="B80" s="133"/>
      <c r="C80" s="134"/>
      <c r="D80" s="134"/>
      <c r="E80" s="134"/>
      <c r="F80" s="134"/>
      <c r="G80" s="134"/>
      <c r="H80" s="134"/>
      <c r="I80" s="134"/>
      <c r="J80" s="134"/>
      <c r="K80" s="134"/>
      <c r="L80" s="134"/>
    </row>
    <row r="81" spans="2:12" ht="19.95" customHeight="1" x14ac:dyDescent="0.3">
      <c r="B81" s="76"/>
      <c r="C81" s="75"/>
      <c r="D81" s="75"/>
      <c r="E81" s="75"/>
      <c r="F81" s="75"/>
      <c r="G81" s="75"/>
      <c r="H81" s="75"/>
      <c r="I81" s="75"/>
      <c r="J81" s="75"/>
      <c r="K81" s="75"/>
      <c r="L81" s="75"/>
    </row>
    <row r="82" spans="2:12" ht="19.95" customHeight="1" x14ac:dyDescent="0.3">
      <c r="B82" s="145"/>
      <c r="C82" s="88"/>
      <c r="D82" s="88"/>
      <c r="E82" s="88"/>
      <c r="F82" s="88"/>
      <c r="G82" s="88"/>
      <c r="H82" s="88"/>
      <c r="I82" s="88"/>
      <c r="J82" s="88"/>
      <c r="K82" s="88"/>
      <c r="L82" s="88"/>
    </row>
    <row r="83" spans="2:12" ht="19.95" customHeight="1" x14ac:dyDescent="0.3">
      <c r="B83" s="146"/>
      <c r="C83" s="147"/>
      <c r="D83" s="147"/>
      <c r="E83" s="147"/>
      <c r="F83" s="147"/>
      <c r="G83" s="147"/>
      <c r="H83" s="147"/>
      <c r="I83" s="147"/>
      <c r="J83" s="147"/>
      <c r="K83" s="147"/>
      <c r="L83" s="147"/>
    </row>
    <row r="84" spans="2:12" ht="19.95" customHeight="1" x14ac:dyDescent="0.3">
      <c r="B84" s="146"/>
      <c r="C84" s="147"/>
      <c r="D84" s="147"/>
      <c r="E84" s="147"/>
      <c r="F84" s="147"/>
      <c r="G84" s="147"/>
      <c r="H84" s="147"/>
      <c r="I84" s="147"/>
      <c r="J84" s="147"/>
      <c r="K84" s="147"/>
      <c r="L84" s="147"/>
    </row>
    <row r="85" spans="2:12" ht="19.95" customHeight="1" x14ac:dyDescent="0.3">
      <c r="B85" s="146"/>
      <c r="C85" s="147"/>
      <c r="D85" s="147"/>
      <c r="E85" s="147"/>
      <c r="F85" s="147"/>
      <c r="G85" s="147"/>
      <c r="H85" s="147"/>
      <c r="I85" s="147"/>
      <c r="J85" s="147"/>
      <c r="K85" s="147"/>
      <c r="L85" s="147"/>
    </row>
    <row r="86" spans="2:12" ht="19.95" customHeight="1" x14ac:dyDescent="0.3">
      <c r="B86" s="146"/>
      <c r="C86" s="147"/>
      <c r="D86" s="147"/>
      <c r="E86" s="147"/>
      <c r="F86" s="147"/>
      <c r="G86" s="147"/>
      <c r="H86" s="147"/>
      <c r="I86" s="147"/>
      <c r="J86" s="147"/>
      <c r="K86" s="147"/>
      <c r="L86" s="147"/>
    </row>
    <row r="87" spans="2:12" ht="19.95" customHeight="1" x14ac:dyDescent="0.3">
      <c r="B87" s="146"/>
      <c r="C87" s="147"/>
      <c r="D87" s="147"/>
      <c r="E87" s="147"/>
      <c r="F87" s="147"/>
      <c r="G87" s="147"/>
      <c r="H87" s="147"/>
      <c r="I87" s="147"/>
      <c r="J87" s="147"/>
      <c r="K87" s="147"/>
      <c r="L87" s="147"/>
    </row>
    <row r="88" spans="2:12" ht="19.95" customHeight="1" x14ac:dyDescent="0.3">
      <c r="B88" s="145"/>
      <c r="C88" s="88"/>
      <c r="D88" s="88"/>
      <c r="E88" s="88"/>
      <c r="F88" s="88"/>
      <c r="G88" s="88"/>
      <c r="H88" s="88"/>
      <c r="I88" s="88"/>
      <c r="J88" s="88"/>
      <c r="K88" s="88"/>
      <c r="L88" s="88"/>
    </row>
    <row r="89" spans="2:12" ht="19.95" customHeight="1" x14ac:dyDescent="0.3">
      <c r="B89" s="148" t="s">
        <v>253</v>
      </c>
      <c r="C89" s="149"/>
      <c r="D89" s="149"/>
      <c r="E89" s="149"/>
      <c r="F89" s="149"/>
      <c r="G89" s="149"/>
      <c r="H89" s="149"/>
      <c r="I89" s="149"/>
      <c r="J89" s="149"/>
      <c r="K89" s="149"/>
      <c r="L89" s="149"/>
    </row>
    <row r="90" spans="2:12" ht="19.95" customHeight="1" x14ac:dyDescent="0.3">
      <c r="B90" s="150" t="s">
        <v>90</v>
      </c>
      <c r="C90" s="151"/>
      <c r="D90" s="151"/>
      <c r="E90" s="151"/>
      <c r="F90" s="151"/>
      <c r="G90" s="151"/>
      <c r="H90" s="151"/>
      <c r="I90" s="151"/>
      <c r="J90" s="151"/>
      <c r="K90" s="151"/>
      <c r="L90" s="151"/>
    </row>
    <row r="91" spans="2:12" ht="19.95" customHeight="1" x14ac:dyDescent="0.3"/>
    <row r="92" spans="2:12" ht="19.95" hidden="1" customHeight="1" x14ac:dyDescent="0.3"/>
    <row r="93" spans="2:12" ht="19.95" hidden="1" customHeight="1" x14ac:dyDescent="0.3"/>
  </sheetData>
  <sheetProtection algorithmName="SHA-512" hashValue="o57uUsh1+EpmZZMpvOqfRBrXYrJb2grm9vxlf2gLXfV1gWa0mboRzoGiTcvOfvO/z1qZajmk8j/XFBGF9Nqh5A==" saltValue="mr3ULbTAbqDAeI81vi9/4g==" spinCount="100000" sheet="1"/>
  <mergeCells count="11">
    <mergeCell ref="B2:G2"/>
    <mergeCell ref="B3:G3"/>
    <mergeCell ref="B4:G4"/>
    <mergeCell ref="B89:L89"/>
    <mergeCell ref="B90:L90"/>
    <mergeCell ref="B7:B8"/>
    <mergeCell ref="C7:G7"/>
    <mergeCell ref="I7:L7"/>
    <mergeCell ref="B75:G75"/>
    <mergeCell ref="B73:G73"/>
    <mergeCell ref="B74:G74"/>
  </mergeCells>
  <dataValidations xWindow="937" yWindow="509" count="42">
    <dataValidation allowBlank="1" showInputMessage="1" promptTitle="Custom feedstuff entry 5" prompt="Enter the name of the fifth custom feedstuff" sqref="B70" xr:uid="{2A2E97B1-C641-4EFC-A128-EC25FD25EF8C}"/>
    <dataValidation allowBlank="1" showInputMessage="1" promptTitle="Custom feedstuff entry 1" prompt="Enter the name of the first custom feedstuff" sqref="B66" xr:uid="{365480FD-D128-4F08-9116-82301DC27A79}"/>
    <dataValidation allowBlank="1" showInputMessage="1" promptTitle="Custom feedstuff entry 2" prompt="Enter the name of the second custom feedstuff" sqref="B67" xr:uid="{42A548CD-3682-4C8E-957B-A56C574F2978}"/>
    <dataValidation allowBlank="1" showInputMessage="1" promptTitle="Custom feedstuff entry 3" prompt="Enter the name of the third custom feedstuff" sqref="B68" xr:uid="{91FA53A3-D2F7-47B5-8C94-D0296975F34C}"/>
    <dataValidation allowBlank="1" showInputMessage="1" promptTitle="Custom feedstuff entry 4" prompt="Enter the name of the fourth custom feedstuff" sqref="B69" xr:uid="{8BB8E941-18AD-45CE-86CC-5FED687CD343}"/>
    <dataValidation allowBlank="1" showInputMessage="1" promptTitle="DM entry - custom feedstuff 1" prompt="Enter the dry matter (DM) content (%) of the first custom feedstuff on an as-fed (AF) basis" sqref="H66" xr:uid="{F3077CC1-3A3F-4ECD-8185-BFE9E9F64DE8}"/>
    <dataValidation allowBlank="1" showInputMessage="1" promptTitle="DM entry - custom feedstuff 2" prompt="Enter the dry matter (DM) content (%) of the second custom feedstuff on an as-fed (AF) basis" sqref="H67" xr:uid="{04D83488-7771-47DD-89E6-59BAF1B02EEC}"/>
    <dataValidation allowBlank="1" showInputMessage="1" promptTitle="DM entry - custom feedstuff 3" prompt="Enter the dry matter (DM) content (%) of the third custom feedstuff on an as-fed (AF) basis" sqref="H68" xr:uid="{D6843EFD-AC13-4F5A-9737-D3D1E771440D}"/>
    <dataValidation allowBlank="1" showInputMessage="1" promptTitle="DM entry - custom feedstuff 4" prompt="Enter the dry matter (DM) content (%) of the fourth custom feedstuff on an as-fed (AF) basis" sqref="H69" xr:uid="{5CBED379-AB95-465A-9E4D-5553760D6432}"/>
    <dataValidation allowBlank="1" showInputMessage="1" promptTitle="DM entry - custom feedstuff 5" prompt="Enter the dry matter (DM) content (%) of the fifth custom feedstuff on an as-fed (AF) basis" sqref="H70" xr:uid="{2CCA21F2-9D82-49A9-9602-190DC4173F37}"/>
    <dataValidation errorStyle="information" allowBlank="1" showInputMessage="1" sqref="B9:B65" xr:uid="{B3D95568-2D8C-49B1-93C8-BA319830A82F}"/>
    <dataValidation errorStyle="information" allowBlank="1" showInputMessage="1" promptTitle="Dry matter (DM)" prompt="_x000a_This value was obtained from the NASEM (2016)._x000a__x000a_Modify the DM content by typing the value into the cell if you have a DM value that more appropriately reflects the DM content of this feedstuff." sqref="H9:H14 H18:H40 H52:H65 H44:H45" xr:uid="{51B5CC06-2CDB-4675-9324-09385F3C9EF7}"/>
    <dataValidation errorStyle="information" allowBlank="1" showInputMessage="1" promptTitle="Crude portein (CP)" prompt="_x000a_This value was obtained from the NASEM (2016)._x000a__x000a_Modify the CP content by typing the value into the cell if you have a CP value that more appropriately reflects the CP content of this feedstuff._x000a__x000a_This value must be entered on a % as-fed basis." sqref="I9:I70" xr:uid="{7D90C5F4-840B-45BF-B520-42615876258E}"/>
    <dataValidation errorStyle="information" allowBlank="1" showInputMessage="1" promptTitle="Total digestible nutrients (TDN)" prompt="_x000a_This value was obtained from the NASEM (2016)._x000a__x000a_Modify the TDN content by typing the value into the cell if you have a TDN value that more appropriately reflects the TDN content of this feedstuff._x000a__x000a_This value must be entered on a % as-fed basis." sqref="J9:J70" xr:uid="{BA15C417-2372-48BB-A125-E21EAA51DD32}"/>
    <dataValidation errorStyle="information" allowBlank="1" showInputMessage="1" promptTitle="Net energy for maintenance (NEm)" prompt="_x000a_This value was obtained from the NASEM (2016)._x000a__x000a_Modify the NEm content by typing the value into the cell if you have an NEm value that more appropriately reflects the NEm content of this feedstuff._x000a__x000a_This value must be entered on a Mcal/cwt. as-fed basis." sqref="K9:K70" xr:uid="{D89C15A4-82A4-41AD-A22A-96EEC2A1A108}"/>
    <dataValidation errorStyle="information" allowBlank="1" showInputMessage="1" promptTitle="Net energy for gain (NEg)" prompt="_x000a_This value was obtained from the NASEM (2016)._x000a__x000a_Modify the NEg content by typing the value into the cell if you have an NEg value that more appropriately reflects the NEg content of this feedstuff._x000a__x000a_This value must be entered on a Mcal/cwt. as-fed basis." sqref="L9:L70" xr:uid="{30771405-25C5-4607-BDD9-1A1F1844E00B}"/>
    <dataValidation errorStyle="information" allowBlank="1" showInputMessage="1" promptTitle="Dry matter (DM)" prompt="_x000a_This value was obtained from a generic formulation that was developed to represent this product. _x000a__x000a_Modify the DM content by typing the value into the cell if you have a DM value that more appropriately reflects the DM content of this feedstuff." sqref="H41:H43 H15:H17 H46:H51 C41:C43" xr:uid="{569F1121-CAA5-43D2-B754-30D1BCDFA477}"/>
    <dataValidation errorStyle="information" allowBlank="1" showInputMessage="1" showErrorMessage="1" errorTitle="Oops!" error="The contents of these cells are protected and cannot be changed.  Use cells A43 through D47 to enter a custom supplemental feedstuff option.  " sqref="C8:K8 B7" xr:uid="{F814836B-0005-4DCD-BE9B-C2044D1F3FAD}"/>
    <dataValidation errorStyle="information" allowBlank="1" showInputMessage="1" promptTitle="Crude Protein (CP)" prompt="_x000a_This value was obtained from the NASEM (2016)._x000a__x000a_Modify the CP content by typing the value into the cell if you have a CP value that more appropriately reflects the CP content of this feedstuff.  This value must be entered as a % of DM.  " sqref="D52:D65 D44:D45 D9:D14 D18:D40" xr:uid="{2D48935F-36B1-487C-82E9-6B81FB6430DB}"/>
    <dataValidation errorStyle="information" allowBlank="1" showInputMessage="1" promptTitle="Total digestible nutrients (TDN)" prompt="_x000a_This value was obtained from the NASEM (2016)._x000a__x000a_Modify the TDN content by typing the value into the cell if you have a TDN value that more appropriately reflects the TDN content of this feedstuff.  This value must be entered as a % of DM.  " sqref="E52:E65 E44:E45 E9:E14 E18:E19 E24:E40" xr:uid="{41807FFD-83B4-4BC9-9DD4-CB1E478B2F33}"/>
    <dataValidation errorStyle="information" allowBlank="1" showInputMessage="1" promptTitle="Net energy for maintenance (NEm)" prompt="_x000a_NEm was calculated from the TDN content using equations from Galyean et al. (2016), expressed in Mcal/cwt. of DM.  _x000a__x000a_Modify this value by changing the TDN value if you have information that more appropriately reflects the NEm content of this feedstuff. " sqref="F9:F70" xr:uid="{117C19F5-A064-4359-853C-A1791C553710}"/>
    <dataValidation errorStyle="information" allowBlank="1" showInputMessage="1" promptTitle="Net energy for gain (NEg)" prompt="_x000a_NEg was calculated from the TDN content using equations from Galyean et al. (2016), expressed in Mcal/cwt. of DM.  _x000a__x000a_Modify this value by changing the TDN value if you have information that more appropriately reflects the NEg content of this feedstuff. " sqref="G9:G70" xr:uid="{50269BCD-0DDB-4414-8C0E-D6C0FC4D4D5F}"/>
    <dataValidation errorStyle="information" allowBlank="1" showInputMessage="1" promptTitle="Dry matter (DM)" prompt="_x000a_This value was obtained from the NASEM (2016)._x000a__x000a_Modify the DM content by typing the value into the cell if you have a DM value that more appropriately reflects the DM content of this feedstuff, expressed on a % as-fed basis." sqref="C9:C14 C18:C40 C44:C45 C52:C65" xr:uid="{D31B89E6-5C2C-4E26-948B-5C7AF04E8C28}"/>
    <dataValidation errorStyle="information" allowBlank="1" showInputMessage="1" promptTitle="Dry matter (DM)" prompt="_x000a_This value was obtained from a generic formulation that was developed to represent this product. _x000a__x000a_Modify the DM content by typing the value into the cell to more appropriately represent the DM content of this feedstuff, expressed on a % as-fed basis." sqref="C15:C17 C46:C51" xr:uid="{778339ED-CC08-4FE0-81F2-DA27C0A19327}"/>
    <dataValidation errorStyle="information" allowBlank="1" showInputMessage="1" promptTitle="Crude Protein (CP)" prompt="_x000a_This value was obtained from a generic formulation that was developed to represent this product. _x000a__x000a_Modify the CP content by typing the value into the cell that more appropriately reflects the CP content of this feedstuf, entered as a % of DM.  " sqref="D15:D17 D41:D43 D46:D51" xr:uid="{EF94463F-F952-4149-A75E-1AC3BFC0D65E}"/>
    <dataValidation errorStyle="information" allowBlank="1" showInputMessage="1" promptTitle="Total digestible nutrients (TDN)" prompt="_x000a_This value was obtained from a generic formulation that was developed to represent this product. _x000a__x000a_Modify the TDN content by typing the value into the cell that more appropriately reflects the TDN content of this feedstuf, entered as a % of DM.  " sqref="E15:E17 E41:E43 E46:E51" xr:uid="{42903A1A-9BBB-4DAF-8E78-6DA27710B2E2}"/>
    <dataValidation allowBlank="1" showInputMessage="1" promptTitle="CP entry - custom feedstuff 1" prompt="_x000a_Enter the crude protein (CP) content of the first custom feedstuff, expressed as a % of DM." sqref="D66" xr:uid="{9F12B6B0-2AE1-4754-B75D-8A6065B5764F}"/>
    <dataValidation allowBlank="1" showInputMessage="1" promptTitle="CP entry - custom feedstuff 2" prompt="_x000a_Enter the crude protein (CP) content of the second custom feedstuff, expressed as a % of DM." sqref="D67" xr:uid="{23D8D291-A502-42BB-9AA7-DF9C34E2C42F}"/>
    <dataValidation allowBlank="1" showInputMessage="1" promptTitle="CP entry - custom feedstuff 3" prompt="_x000a_Enter the crude protein (CP) content of the third custom feedstuff, expressed as a % of DM." sqref="D68" xr:uid="{A51AA7DF-E3D5-4920-8ED0-6B70BF29F9B3}"/>
    <dataValidation allowBlank="1" showInputMessage="1" promptTitle="CP entry - custom feedstuff 4" prompt="_x000a_Enter the crude protein (CP) content of the fourth custom feedstuff, expressed as a % of DM." sqref="D69" xr:uid="{933DDAA6-872F-4A90-99A5-14B82C88D04B}"/>
    <dataValidation allowBlank="1" showInputMessage="1" promptTitle="CP entry - custom feedstuff 5" prompt="_x000a_Enter the crude protein (CP) content of the fifth custom feedstuff, expressed as a % of DM." sqref="D70" xr:uid="{646638C2-8F9B-4C0F-A971-A4E9FD007BCB}"/>
    <dataValidation allowBlank="1" showInputMessage="1" promptTitle="DM entry - custom feedstuff 1" prompt="_x000a_Enter the dry matter (DM) content of the first custom feedstuff, expressed on a % as-fed basis." sqref="C66" xr:uid="{91EEA96E-E28B-4A35-B196-10BCBE5F82BB}"/>
    <dataValidation allowBlank="1" showInputMessage="1" promptTitle="DM entry - custom feedstuff 2" prompt="_x000a_Enter the dry matter (DM) content of the second custom feedstuff, expressed on a % as-fed basis." sqref="C67" xr:uid="{26EB9E25-F894-4001-AE9B-20F0CDE7810F}"/>
    <dataValidation allowBlank="1" showInputMessage="1" promptTitle="DM entry - custom feedstuff 3" prompt="_x000a_Enter the dry matter (DM) content of the third custom feedstuff, expressed on a % as-fed basis." sqref="C68" xr:uid="{7EB96BC7-9989-46D7-B6D0-E749D13ABDAE}"/>
    <dataValidation allowBlank="1" showInputMessage="1" promptTitle="DM entry - custom feedstuff 4" prompt="_x000a_Enter the dry matter (DM) content of the fourth custom feedstuff, expressed on a % as-fed basis." sqref="C69" xr:uid="{2572BA67-B238-4E2F-90A8-BA9F77E7F54B}"/>
    <dataValidation allowBlank="1" showInputMessage="1" promptTitle="DM entry - custom feedstuff 5" prompt="_x000a_Enter the dry matter (DM) content of the fifth custom feedstuff, expressed on a % as-fed basis." sqref="C70" xr:uid="{B60552BB-05FF-4EEE-9906-C0284340B9C2}"/>
    <dataValidation allowBlank="1" showInputMessage="1" promptTitle="TDN entry - custom feedstuff 1" prompt="_x000a_Enter the total digestible nutrients (TDN) content of the first custom feedstuff, expressed as a % of DM." sqref="E66" xr:uid="{62466C7B-0AD0-4DF6-A036-924FDB3D8A39}"/>
    <dataValidation allowBlank="1" showInputMessage="1" promptTitle="TDN entry - custom feedstuff 2" prompt="_x000a_Enter the total digestible nutrients (TDN) content of the second custom feedstuff, expressed as a % of DM." sqref="E67" xr:uid="{F843C5AD-2533-4A8D-8A75-0A9E41BA27EF}"/>
    <dataValidation allowBlank="1" showInputMessage="1" promptTitle="TDN entry - custom feedstuff 3" prompt="_x000a_Enter the total digestible nutrients (TDN) content of the third custom feedstuff, expressed as a % of DM." sqref="E68" xr:uid="{5E13E76F-35DD-45C0-A138-1C35CB68A1D6}"/>
    <dataValidation allowBlank="1" showInputMessage="1" promptTitle="TDN entry - custom feedstuff 4" prompt="_x000a_Enter the total digestible nutrients (TDN) content of the fourth custom feedstuff, expressed as a % of DM." sqref="E69" xr:uid="{2A189238-E463-46A7-9832-9F4B9CCA4FBE}"/>
    <dataValidation allowBlank="1" showInputMessage="1" promptTitle="TDN entry - custom feedstuff 5" prompt="_x000a_Enter the total digestible nutrients (TDN) content of the fifth custom feedstuff, expressed as a % of DM." sqref="E70" xr:uid="{AED2E144-FE92-4F6B-98CE-8FFE80D88A08}"/>
    <dataValidation errorStyle="information" allowBlank="1" showInputMessage="1" promptTitle="Total digestible nutrients (TDN)" prompt="_x000a_This value was obtained from the NASEM (2016) and NRC (1996)._x000a__x000a_Modify the TDN content by typing the value into the cell if you have a TDN value that more appropriately reflects the TDN content of the feedstuff.  This value must be entered as a % of DM.  " sqref="E20:E23" xr:uid="{3FBE6EF6-20DA-475E-B06C-EBFAC8513643}"/>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A73E-3DB6-450B-9C87-9BD83696AFE5}">
  <sheetPr codeName="Sheet2"/>
  <dimension ref="A1:Z119"/>
  <sheetViews>
    <sheetView zoomScaleNormal="100" workbookViewId="0"/>
  </sheetViews>
  <sheetFormatPr defaultColWidth="0" defaultRowHeight="0" customHeight="1" zeroHeight="1" x14ac:dyDescent="0.3"/>
  <cols>
    <col min="1" max="1" width="3.77734375" style="155" customWidth="1"/>
    <col min="2" max="2" width="74" style="155" bestFit="1" customWidth="1"/>
    <col min="3" max="3" width="30" style="155" bestFit="1" customWidth="1"/>
    <col min="4" max="4" width="27.6640625" style="155" bestFit="1" customWidth="1"/>
    <col min="5" max="5" width="23.5546875" style="155" customWidth="1"/>
    <col min="6" max="6" width="26.88671875" style="155" customWidth="1"/>
    <col min="7" max="8" width="21.6640625" style="155" customWidth="1"/>
    <col min="9" max="9" width="3.77734375" style="155" customWidth="1"/>
    <col min="10" max="10" width="3.77734375" style="155" hidden="1" customWidth="1"/>
    <col min="11" max="11" width="20.33203125" style="155" hidden="1" customWidth="1"/>
    <col min="12" max="13" width="13.77734375" style="155" hidden="1" customWidth="1"/>
    <col min="14" max="14" width="20.33203125" style="155" hidden="1" customWidth="1"/>
    <col min="15" max="15" width="8.88671875" style="155" hidden="1" customWidth="1"/>
    <col min="16" max="16" width="9.88671875" style="155" hidden="1" customWidth="1"/>
    <col min="17" max="17" width="15.44140625" style="155" hidden="1" customWidth="1"/>
    <col min="18" max="19" width="8.88671875" style="155" hidden="1" customWidth="1"/>
    <col min="20" max="20" width="9.88671875" style="155" hidden="1" customWidth="1"/>
    <col min="21" max="16384" width="8.88671875" style="155" hidden="1"/>
  </cols>
  <sheetData>
    <row r="1" spans="1:11" s="156" customFormat="1" ht="19.95" customHeight="1" x14ac:dyDescent="0.3">
      <c r="A1" s="155"/>
      <c r="B1" s="155"/>
      <c r="C1" s="155"/>
      <c r="D1" s="155"/>
      <c r="E1" s="155"/>
      <c r="F1" s="155"/>
      <c r="G1" s="155"/>
      <c r="H1" s="155"/>
      <c r="I1" s="155"/>
    </row>
    <row r="2" spans="1:11" s="156" customFormat="1" ht="25.05" customHeight="1" x14ac:dyDescent="0.3">
      <c r="A2" s="155"/>
      <c r="B2" s="351" t="s">
        <v>47</v>
      </c>
      <c r="C2" s="352"/>
      <c r="D2" s="352"/>
      <c r="E2" s="352"/>
      <c r="F2" s="352"/>
      <c r="G2" s="352"/>
      <c r="H2" s="358"/>
      <c r="I2" s="158"/>
      <c r="J2" s="159"/>
      <c r="K2" s="159"/>
    </row>
    <row r="3" spans="1:11" s="156" customFormat="1" ht="19.95" customHeight="1" x14ac:dyDescent="0.3">
      <c r="A3" s="155"/>
      <c r="B3" s="80" t="s">
        <v>190</v>
      </c>
      <c r="C3" s="153"/>
      <c r="D3" s="153"/>
      <c r="E3" s="153"/>
      <c r="F3" s="153"/>
      <c r="G3" s="153"/>
      <c r="H3" s="153"/>
      <c r="I3" s="158"/>
      <c r="J3" s="159"/>
      <c r="K3" s="159"/>
    </row>
    <row r="4" spans="1:11" s="156" customFormat="1" ht="19.95" customHeight="1" x14ac:dyDescent="0.3">
      <c r="A4" s="155"/>
      <c r="B4" s="82" t="s">
        <v>226</v>
      </c>
      <c r="C4" s="157"/>
      <c r="D4" s="157"/>
      <c r="E4" s="157"/>
      <c r="F4" s="157"/>
      <c r="G4" s="157"/>
      <c r="H4" s="157"/>
      <c r="I4" s="158"/>
      <c r="J4" s="159"/>
      <c r="K4" s="159"/>
    </row>
    <row r="5" spans="1:11" ht="19.95" customHeight="1" x14ac:dyDescent="0.3">
      <c r="B5" s="160"/>
      <c r="C5" s="160"/>
      <c r="D5" s="160"/>
      <c r="E5" s="160"/>
      <c r="F5" s="160"/>
      <c r="G5" s="160"/>
      <c r="H5" s="160"/>
      <c r="I5" s="161"/>
      <c r="J5" s="161"/>
      <c r="K5" s="161"/>
    </row>
    <row r="6" spans="1:11" s="156" customFormat="1" ht="19.95" customHeight="1" thickBot="1" x14ac:dyDescent="0.35">
      <c r="A6" s="155"/>
      <c r="B6" s="161"/>
      <c r="C6" s="161"/>
      <c r="D6" s="161"/>
      <c r="E6" s="161"/>
      <c r="F6" s="161"/>
      <c r="G6" s="161"/>
      <c r="H6" s="162"/>
      <c r="I6" s="161"/>
      <c r="J6" s="163"/>
      <c r="K6" s="163"/>
    </row>
    <row r="7" spans="1:11" s="156" customFormat="1" ht="19.95" customHeight="1" thickTop="1" x14ac:dyDescent="0.3">
      <c r="A7" s="155"/>
      <c r="B7" s="164" t="s">
        <v>92</v>
      </c>
      <c r="C7" s="165" t="s">
        <v>193</v>
      </c>
      <c r="D7" s="166"/>
      <c r="E7" s="166"/>
      <c r="F7" s="166"/>
      <c r="G7" s="166"/>
      <c r="H7" s="167"/>
      <c r="I7" s="158"/>
      <c r="J7" s="159"/>
    </row>
    <row r="8" spans="1:11" s="156" customFormat="1" ht="40.049999999999997" customHeight="1" x14ac:dyDescent="0.3">
      <c r="A8" s="155"/>
      <c r="B8" s="168"/>
      <c r="C8" s="169" t="s">
        <v>1</v>
      </c>
      <c r="D8" s="170" t="s">
        <v>3</v>
      </c>
      <c r="E8" s="171" t="s">
        <v>188</v>
      </c>
      <c r="F8" s="172" t="s">
        <v>120</v>
      </c>
      <c r="G8" s="172" t="s">
        <v>191</v>
      </c>
      <c r="H8" s="173" t="s">
        <v>13</v>
      </c>
      <c r="I8" s="155"/>
    </row>
    <row r="9" spans="1:11" s="156" customFormat="1" ht="40.049999999999997" customHeight="1" x14ac:dyDescent="0.3">
      <c r="A9" s="155"/>
      <c r="B9" s="168"/>
      <c r="C9" s="359" t="s">
        <v>2</v>
      </c>
      <c r="D9" s="360" t="s">
        <v>49</v>
      </c>
      <c r="E9" s="361" t="s">
        <v>2</v>
      </c>
      <c r="F9" s="362" t="s">
        <v>121</v>
      </c>
      <c r="G9" s="362" t="s">
        <v>119</v>
      </c>
      <c r="H9" s="363" t="s">
        <v>122</v>
      </c>
      <c r="I9" s="155"/>
    </row>
    <row r="10" spans="1:11" s="156" customFormat="1" ht="19.95" customHeight="1" x14ac:dyDescent="0.3">
      <c r="A10" s="155"/>
      <c r="B10" s="176"/>
      <c r="C10" s="177"/>
      <c r="D10" s="178"/>
      <c r="E10" s="179"/>
      <c r="F10" s="180"/>
      <c r="G10" s="181"/>
      <c r="H10" s="182"/>
      <c r="I10" s="155"/>
    </row>
    <row r="11" spans="1:11" s="156" customFormat="1" ht="19.95" customHeight="1" x14ac:dyDescent="0.3">
      <c r="A11" s="155"/>
      <c r="B11" s="116"/>
      <c r="C11" s="183"/>
      <c r="D11" s="184"/>
      <c r="E11" s="185"/>
      <c r="F11" s="186"/>
      <c r="G11" s="187"/>
      <c r="H11" s="188"/>
      <c r="I11" s="155"/>
    </row>
    <row r="12" spans="1:11" s="156" customFormat="1" ht="19.95" customHeight="1" x14ac:dyDescent="0.3">
      <c r="A12" s="155"/>
      <c r="B12" s="116"/>
      <c r="C12" s="183"/>
      <c r="D12" s="184"/>
      <c r="E12" s="185"/>
      <c r="F12" s="186"/>
      <c r="G12" s="187"/>
      <c r="H12" s="188"/>
      <c r="I12" s="155"/>
    </row>
    <row r="13" spans="1:11" s="156" customFormat="1" ht="19.95" customHeight="1" x14ac:dyDescent="0.3">
      <c r="A13" s="155"/>
      <c r="B13" s="116"/>
      <c r="C13" s="183"/>
      <c r="D13" s="184"/>
      <c r="E13" s="185"/>
      <c r="F13" s="186"/>
      <c r="G13" s="187"/>
      <c r="H13" s="188"/>
      <c r="I13" s="155"/>
    </row>
    <row r="14" spans="1:11" s="156" customFormat="1" ht="19.95" customHeight="1" thickBot="1" x14ac:dyDescent="0.35">
      <c r="A14" s="155"/>
      <c r="B14" s="189"/>
      <c r="C14" s="190"/>
      <c r="D14" s="191"/>
      <c r="E14" s="192"/>
      <c r="F14" s="193"/>
      <c r="G14" s="194"/>
      <c r="H14" s="195"/>
      <c r="I14" s="155"/>
    </row>
    <row r="15" spans="1:11" s="156" customFormat="1" ht="19.95" customHeight="1" thickTop="1" x14ac:dyDescent="0.3">
      <c r="A15" s="155"/>
      <c r="B15" s="160"/>
      <c r="C15" s="160"/>
      <c r="D15" s="160"/>
      <c r="E15" s="160"/>
      <c r="F15" s="160"/>
      <c r="G15" s="160"/>
      <c r="H15" s="160"/>
      <c r="I15" s="161"/>
      <c r="J15" s="163"/>
      <c r="K15" s="163"/>
    </row>
    <row r="16" spans="1:11" s="156" customFormat="1" ht="19.95" customHeight="1" thickBot="1" x14ac:dyDescent="0.35">
      <c r="A16" s="155"/>
      <c r="B16" s="155"/>
      <c r="C16" s="155"/>
      <c r="D16" s="155"/>
      <c r="E16" s="155"/>
      <c r="F16" s="155"/>
      <c r="G16" s="155"/>
      <c r="H16" s="155"/>
      <c r="I16" s="161"/>
      <c r="J16" s="163"/>
      <c r="K16" s="163"/>
    </row>
    <row r="17" spans="1:11" s="156" customFormat="1" ht="19.95" customHeight="1" thickTop="1" x14ac:dyDescent="0.3">
      <c r="A17" s="155"/>
      <c r="B17" s="164" t="s">
        <v>92</v>
      </c>
      <c r="C17" s="165" t="s">
        <v>194</v>
      </c>
      <c r="D17" s="166"/>
      <c r="E17" s="166"/>
      <c r="F17" s="166"/>
      <c r="G17" s="166"/>
      <c r="H17" s="196"/>
      <c r="I17" s="158"/>
      <c r="J17" s="159"/>
      <c r="K17" s="159"/>
    </row>
    <row r="18" spans="1:11" s="156" customFormat="1" ht="60" customHeight="1" x14ac:dyDescent="0.3">
      <c r="A18" s="155"/>
      <c r="B18" s="168"/>
      <c r="C18" s="197" t="s">
        <v>177</v>
      </c>
      <c r="D18" s="98" t="s">
        <v>272</v>
      </c>
      <c r="E18" s="198" t="s">
        <v>123</v>
      </c>
      <c r="F18" s="170" t="s">
        <v>125</v>
      </c>
      <c r="G18" s="172" t="s">
        <v>171</v>
      </c>
      <c r="H18" s="173" t="s">
        <v>48</v>
      </c>
      <c r="I18" s="155"/>
    </row>
    <row r="19" spans="1:11" s="156" customFormat="1" ht="40.049999999999997" customHeight="1" x14ac:dyDescent="0.3">
      <c r="A19" s="155"/>
      <c r="B19" s="168"/>
      <c r="C19" s="364" t="s">
        <v>116</v>
      </c>
      <c r="D19" s="362" t="s">
        <v>178</v>
      </c>
      <c r="E19" s="365" t="s">
        <v>131</v>
      </c>
      <c r="F19" s="360" t="s">
        <v>136</v>
      </c>
      <c r="G19" s="366" t="s">
        <v>132</v>
      </c>
      <c r="H19" s="367" t="s">
        <v>91</v>
      </c>
      <c r="I19" s="155"/>
    </row>
    <row r="20" spans="1:11" s="156" customFormat="1" ht="19.95" customHeight="1" x14ac:dyDescent="0.3">
      <c r="A20" s="155"/>
      <c r="B20" s="199" t="str">
        <f>IFERROR(IF($B$10="","MISSING INPUT",$B$10),"")</f>
        <v>MISSING INPUT</v>
      </c>
      <c r="C20" s="200"/>
      <c r="D20" s="201"/>
      <c r="E20" s="202"/>
      <c r="F20" s="203"/>
      <c r="G20" s="204"/>
      <c r="H20" s="205"/>
      <c r="I20" s="155"/>
    </row>
    <row r="21" spans="1:11" s="156" customFormat="1" ht="19.95" customHeight="1" x14ac:dyDescent="0.3">
      <c r="A21" s="155"/>
      <c r="B21" s="206" t="str">
        <f>IFERROR(IF($B$11="","MISSING INPUT",$B$11),"")</f>
        <v>MISSING INPUT</v>
      </c>
      <c r="C21" s="207"/>
      <c r="D21" s="208"/>
      <c r="E21" s="209"/>
      <c r="F21" s="210"/>
      <c r="G21" s="187"/>
      <c r="H21" s="188"/>
      <c r="I21" s="155"/>
    </row>
    <row r="22" spans="1:11" s="156" customFormat="1" ht="19.95" customHeight="1" x14ac:dyDescent="0.3">
      <c r="A22" s="155"/>
      <c r="B22" s="206" t="str">
        <f>IFERROR(IF($B$12="","MISSING INPUT",$B$12),"")</f>
        <v>MISSING INPUT</v>
      </c>
      <c r="C22" s="207"/>
      <c r="D22" s="208"/>
      <c r="E22" s="209"/>
      <c r="F22" s="210"/>
      <c r="G22" s="187"/>
      <c r="H22" s="188"/>
      <c r="I22" s="155"/>
    </row>
    <row r="23" spans="1:11" s="156" customFormat="1" ht="19.95" customHeight="1" x14ac:dyDescent="0.3">
      <c r="A23" s="155"/>
      <c r="B23" s="206" t="str">
        <f>IFERROR(IF($B$13="","MISSING INPUT",$B$13),"")</f>
        <v>MISSING INPUT</v>
      </c>
      <c r="C23" s="207"/>
      <c r="D23" s="208"/>
      <c r="E23" s="209"/>
      <c r="F23" s="210"/>
      <c r="G23" s="187"/>
      <c r="H23" s="188"/>
      <c r="I23" s="155"/>
    </row>
    <row r="24" spans="1:11" s="156" customFormat="1" ht="19.95" customHeight="1" thickBot="1" x14ac:dyDescent="0.35">
      <c r="A24" s="155"/>
      <c r="B24" s="211" t="str">
        <f>IFERROR(IF($B$14="","MISSING INPUT",$B$14),"")</f>
        <v>MISSING INPUT</v>
      </c>
      <c r="C24" s="212"/>
      <c r="D24" s="213"/>
      <c r="E24" s="214"/>
      <c r="F24" s="215"/>
      <c r="G24" s="216"/>
      <c r="H24" s="217"/>
      <c r="I24" s="155"/>
    </row>
    <row r="25" spans="1:11" s="219" customFormat="1" ht="19.95" customHeight="1" thickTop="1" x14ac:dyDescent="0.3">
      <c r="A25" s="155"/>
      <c r="B25" s="155"/>
      <c r="C25" s="155"/>
      <c r="D25" s="155"/>
      <c r="E25" s="155"/>
      <c r="F25" s="155"/>
      <c r="G25" s="155"/>
      <c r="H25" s="218"/>
      <c r="I25" s="155"/>
      <c r="J25" s="156"/>
    </row>
    <row r="26" spans="1:11" s="219" customFormat="1" ht="19.95" customHeight="1" thickBot="1" x14ac:dyDescent="0.35">
      <c r="A26" s="220"/>
      <c r="B26" s="221"/>
      <c r="C26" s="222"/>
      <c r="D26" s="222"/>
      <c r="E26" s="222"/>
      <c r="F26" s="223"/>
      <c r="G26" s="224"/>
      <c r="H26" s="225"/>
      <c r="I26" s="220"/>
    </row>
    <row r="27" spans="1:11" s="219" customFormat="1" ht="19.95" customHeight="1" thickTop="1" x14ac:dyDescent="0.3">
      <c r="A27" s="220"/>
      <c r="B27" s="226" t="s">
        <v>199</v>
      </c>
      <c r="C27" s="227"/>
      <c r="D27" s="228" t="s">
        <v>203</v>
      </c>
      <c r="E27" s="229"/>
      <c r="F27" s="229"/>
      <c r="G27" s="229"/>
      <c r="H27" s="229"/>
      <c r="I27" s="220"/>
    </row>
    <row r="28" spans="1:11" s="219" customFormat="1" ht="19.95" customHeight="1" x14ac:dyDescent="0.3">
      <c r="A28" s="220"/>
      <c r="B28" s="230" t="s">
        <v>54</v>
      </c>
      <c r="C28" s="231"/>
      <c r="D28" s="232"/>
      <c r="E28" s="157"/>
      <c r="F28" s="157"/>
      <c r="G28" s="157"/>
      <c r="H28" s="157"/>
      <c r="I28" s="220"/>
    </row>
    <row r="29" spans="1:11" s="219" customFormat="1" ht="19.95" customHeight="1" x14ac:dyDescent="0.3">
      <c r="A29" s="220"/>
      <c r="B29" s="233" t="s">
        <v>183</v>
      </c>
      <c r="C29" s="234"/>
      <c r="D29" s="235" t="s">
        <v>200</v>
      </c>
      <c r="E29" s="236"/>
      <c r="F29" s="236"/>
      <c r="G29" s="236"/>
      <c r="H29" s="236"/>
      <c r="I29" s="220"/>
    </row>
    <row r="30" spans="1:11" s="219" customFormat="1" ht="19.95" customHeight="1" x14ac:dyDescent="0.3">
      <c r="A30" s="220"/>
      <c r="B30" s="233" t="s">
        <v>184</v>
      </c>
      <c r="C30" s="234"/>
      <c r="D30" s="235" t="s">
        <v>205</v>
      </c>
      <c r="E30" s="236"/>
      <c r="F30" s="236"/>
      <c r="G30" s="236"/>
      <c r="H30" s="236"/>
      <c r="I30" s="220"/>
    </row>
    <row r="31" spans="1:11" s="219" customFormat="1" ht="19.95" customHeight="1" x14ac:dyDescent="0.3">
      <c r="A31" s="220"/>
      <c r="B31" s="233" t="s">
        <v>273</v>
      </c>
      <c r="C31" s="234"/>
      <c r="D31" s="235" t="s">
        <v>201</v>
      </c>
      <c r="E31" s="236"/>
      <c r="F31" s="236"/>
      <c r="G31" s="236"/>
      <c r="H31" s="236"/>
      <c r="I31" s="220"/>
    </row>
    <row r="32" spans="1:11" s="219" customFormat="1" ht="19.95" customHeight="1" thickBot="1" x14ac:dyDescent="0.35">
      <c r="A32" s="220"/>
      <c r="B32" s="237" t="s">
        <v>53</v>
      </c>
      <c r="C32" s="238"/>
      <c r="D32" s="235" t="s">
        <v>202</v>
      </c>
      <c r="E32" s="236"/>
      <c r="F32" s="236"/>
      <c r="G32" s="236"/>
      <c r="H32" s="236"/>
      <c r="I32" s="220"/>
    </row>
    <row r="33" spans="1:26" s="156" customFormat="1" ht="19.95" customHeight="1" thickTop="1" x14ac:dyDescent="0.3">
      <c r="A33" s="155"/>
      <c r="B33" s="155"/>
      <c r="C33" s="155"/>
      <c r="D33" s="155"/>
      <c r="E33" s="155"/>
      <c r="F33" s="155"/>
      <c r="G33" s="160"/>
      <c r="H33" s="160"/>
      <c r="I33" s="155"/>
    </row>
    <row r="34" spans="1:26" s="219" customFormat="1" ht="19.95" customHeight="1" thickBot="1" x14ac:dyDescent="0.35">
      <c r="A34" s="220"/>
      <c r="B34" s="221"/>
      <c r="C34" s="222"/>
      <c r="D34" s="222"/>
      <c r="E34" s="222"/>
      <c r="F34" s="223"/>
      <c r="G34" s="224"/>
      <c r="H34" s="225"/>
      <c r="I34" s="220"/>
    </row>
    <row r="35" spans="1:26" s="219" customFormat="1" ht="40.049999999999997" customHeight="1" thickTop="1" x14ac:dyDescent="0.3">
      <c r="A35" s="220"/>
      <c r="B35" s="164" t="s">
        <v>92</v>
      </c>
      <c r="C35" s="239" t="s">
        <v>220</v>
      </c>
      <c r="D35" s="240"/>
      <c r="E35" s="240"/>
      <c r="F35" s="241"/>
      <c r="G35" s="242"/>
      <c r="H35" s="220"/>
      <c r="I35" s="220"/>
    </row>
    <row r="36" spans="1:26" s="219" customFormat="1" ht="40.049999999999997" customHeight="1" x14ac:dyDescent="0.3">
      <c r="A36" s="220"/>
      <c r="B36" s="243"/>
      <c r="C36" s="368" t="s">
        <v>129</v>
      </c>
      <c r="D36" s="360" t="s">
        <v>130</v>
      </c>
      <c r="E36" s="369" t="s">
        <v>274</v>
      </c>
      <c r="F36" s="367" t="s">
        <v>185</v>
      </c>
      <c r="G36" s="242"/>
      <c r="H36" s="220"/>
      <c r="I36" s="220"/>
    </row>
    <row r="37" spans="1:26" s="219" customFormat="1" ht="19.95" customHeight="1" x14ac:dyDescent="0.3">
      <c r="A37" s="220"/>
      <c r="B37" s="244" t="str">
        <f>IFERROR(IF($B$10="","MISSING INPUT",$B$10),"")</f>
        <v>MISSING INPUT</v>
      </c>
      <c r="C37" s="245" t="str">
        <f>IF($B$10='Feedstuff nutrient composition'!$B$9,($C$29/('Feedstuff nutrient composition'!$I$9/100)),IF($B$10='Feedstuff nutrient composition'!$B$10,($C$29/('Feedstuff nutrient composition'!$I$10/100)),IF($B$10='Feedstuff nutrient composition'!$B$11,($C$29/('Feedstuff nutrient composition'!$I$11/100)),IF($B$10='Feedstuff nutrient composition'!$B$12,($C$29/('Feedstuff nutrient composition'!$I$12/100)),IF($B$10='Feedstuff nutrient composition'!$B$13,($C$29/('Feedstuff nutrient composition'!$I$13/100)),IF($B$10='Feedstuff nutrient composition'!$B$14,($C$29/('Feedstuff nutrient composition'!$I$14/100)),IF($B$10='Feedstuff nutrient composition'!$B$15,($C$29/('Feedstuff nutrient composition'!$I$15/100)),IF($B$10='Feedstuff nutrient composition'!$B$16,($C$29/('Feedstuff nutrient composition'!$I$16/100)),IF($B$10='Feedstuff nutrient composition'!$B$17,($C$29/('Feedstuff nutrient composition'!$I$17/100)),IF($B$10='Feedstuff nutrient composition'!$B$18,($C$29/('Feedstuff nutrient composition'!$I$18/100)),IF($B$10='Feedstuff nutrient composition'!$B$19,($C$29/('Feedstuff nutrient composition'!$I$19/100)),IF($B$10='Feedstuff nutrient composition'!$B$20,($C$29/('Feedstuff nutrient composition'!$I$20/100)),IF($B$10='Feedstuff nutrient composition'!$B$21,($C$29/('Feedstuff nutrient composition'!$I$21/100)),IF($B$10='Feedstuff nutrient composition'!$B$22,($C$29/('Feedstuff nutrient composition'!$I$22/100)),IF($B$10='Feedstuff nutrient composition'!$B$23,($C$29/('Feedstuff nutrient composition'!$I$23/100)),IF($B$10='Feedstuff nutrient composition'!$B$24,($C$29/('Feedstuff nutrient composition'!$I$24/100)),IF($B$10='Feedstuff nutrient composition'!$B$25,($C$29/('Feedstuff nutrient composition'!$I$25/100)),IF($B$10='Feedstuff nutrient composition'!$B$26,($C$29/('Feedstuff nutrient composition'!$I$26/100)),IF($B$10='Feedstuff nutrient composition'!$B$27,($C$29/('Feedstuff nutrient composition'!$I$27/100)),IF($B$10='Feedstuff nutrient composition'!$B$28,($C$29/('Feedstuff nutrient composition'!$I$28/100)),IF($B$10='Feedstuff nutrient composition'!$B$29,($C$29/('Feedstuff nutrient composition'!$I$29/100)),IF($B$10='Feedstuff nutrient composition'!$B$30,($C$29/('Feedstuff nutrient composition'!$I$30/100)),IF($B$10='Feedstuff nutrient composition'!$B$31,($C$29/('Feedstuff nutrient composition'!$I$31/100)),IF($B$10='Feedstuff nutrient composition'!$B$32,($C$29/('Feedstuff nutrient composition'!$I$32/100)),IF($B$10='Feedstuff nutrient composition'!$B$33,($C$29/('Feedstuff nutrient composition'!$I$33/100)),IF($B$10='Feedstuff nutrient composition'!$B$34,($C$29/('Feedstuff nutrient composition'!$I$34/100)),IF($B$10='Feedstuff nutrient composition'!$B$35,($C$29/('Feedstuff nutrient composition'!$I$35/100)),IF($B$10='Feedstuff nutrient composition'!$B$36,($C$29/('Feedstuff nutrient composition'!$I$36/100)),IF($B$10='Feedstuff nutrient composition'!$B$37,($C$29/('Feedstuff nutrient composition'!$I$37/100)),IF($B$10='Feedstuff nutrient composition'!$B$38,($C$29/('Feedstuff nutrient composition'!$I$38/100)),IF($B$10='Feedstuff nutrient composition'!$B$39,($C$29/('Feedstuff nutrient composition'!$I$39/100)),IF($B$10='Feedstuff nutrient composition'!$B$40,($C$29/('Feedstuff nutrient composition'!$I$40/100)),IF($B$10='Feedstuff nutrient composition'!$B$41,($C$29/('Feedstuff nutrient composition'!$I$41/100)),IF($B$10='Feedstuff nutrient composition'!$B$42,($C$29/('Feedstuff nutrient composition'!$I$42/100)),IF($B$10='Feedstuff nutrient composition'!$B$43,($C$29/('Feedstuff nutrient composition'!$I$43/100)),IF($B$10='Feedstuff nutrient composition'!$B$44,($C$29/('Feedstuff nutrient composition'!$I$44/100)),IF($B$10='Feedstuff nutrient composition'!$B$45,($C$29/('Feedstuff nutrient composition'!$I$45/100)),IF($B$10='Feedstuff nutrient composition'!$B$46,($C$29/('Feedstuff nutrient composition'!$I$46/100)),IF($B$10='Feedstuff nutrient composition'!$B$47,($C$29/('Feedstuff nutrient composition'!$I$47/100)),IF($B$10='Feedstuff nutrient composition'!$B$48,($C$29/('Feedstuff nutrient composition'!$I$48/100)),IF($B$10='Feedstuff nutrient composition'!$B$49,($C$29/('Feedstuff nutrient composition'!$I$49/100)),IF($B$10='Feedstuff nutrient composition'!$B$50,($C$29/('Feedstuff nutrient composition'!$I$50/100)),IF($B$10='Feedstuff nutrient composition'!$B$51,($C$29/('Feedstuff nutrient composition'!$I$51/100)),IF($B$10='Feedstuff nutrient composition'!$B$52,($C$29/('Feedstuff nutrient composition'!$I$52/100)),IF($B$10='Feedstuff nutrient composition'!$B$53,($C$29/('Feedstuff nutrient composition'!$I$53/100)),IF($B$10='Feedstuff nutrient composition'!$B$54,($C$29/('Feedstuff nutrient composition'!$I$54/100)),IF($B$10='Feedstuff nutrient composition'!$B$55,($C$29/('Feedstuff nutrient composition'!$I$55/100)),IF($B$10='Feedstuff nutrient composition'!$B$56,($C$29/('Feedstuff nutrient composition'!$I$56/100)),IF($B$10='Feedstuff nutrient composition'!$B$57,($C$29/('Feedstuff nutrient composition'!$I$57/100)),IF($B$10='Feedstuff nutrient composition'!$B$58,($C$29/('Feedstuff nutrient composition'!$I$58/100)),IF($B$10='Feedstuff nutrient composition'!$B$59,($C$29/('Feedstuff nutrient composition'!$I$59/100)),IF($B$10='Feedstuff nutrient composition'!$B$60,($C$29/('Feedstuff nutrient composition'!$I$60/100)),IF($B$10='Feedstuff nutrient composition'!$B$61,($C$29/('Feedstuff nutrient composition'!$I$61/100)),IF($B$10='Feedstuff nutrient composition'!$B$62,($C$29/('Feedstuff nutrient composition'!$I$62/100)),IF($B$10='Feedstuff nutrient composition'!$B$63,($C$29/('Feedstuff nutrient composition'!$I$63/100)),IF($B$10='Feedstuff nutrient composition'!$B$64,($C$29/('Feedstuff nutrient composition'!$I$64/100)),IF($B$10='Feedstuff nutrient composition'!$B$65,($C$29/('Feedstuff nutrient composition'!$I$65/100)),IF($B$10='Feedstuff nutrient composition'!$B$66,($C$29/('Feedstuff nutrient composition'!$I$66/100)),IF($B$10='Feedstuff nutrient composition'!$B$67,($C$29/('Feedstuff nutrient composition'!$I$67/100)),IF($B$10='Feedstuff nutrient composition'!$B$68,($C$29/('Feedstuff nutrient composition'!$I$68/100)),IF($B$10='Feedstuff nutrient composition'!$B$69,($C$29/('Feedstuff nutrient composition'!$I$69/100)),IF($B$10='Feedstuff nutrient composition'!$B$70,($C$29/('Feedstuff nutrient composition'!$I$70/100)),"MISSING INPUT"))))))))))))))))))))))))))))))))))))))))))))))))))))))))))))))</f>
        <v>MISSING INPUT</v>
      </c>
      <c r="D37" s="246" t="str">
        <f>IF($B$10='Feedstuff nutrient composition'!$B$9,($C$30/('Feedstuff nutrient composition'!$J$9/100)),IF($B$10='Feedstuff nutrient composition'!$B$10,($C$30/('Feedstuff nutrient composition'!$J$10/100)),IF($B$10='Feedstuff nutrient composition'!$B$11,($C$30/('Feedstuff nutrient composition'!$J$11/100)),IF($B$10='Feedstuff nutrient composition'!$B$12,($C$30/('Feedstuff nutrient composition'!$J$12/100)),IF($B$10='Feedstuff nutrient composition'!$B$13,($C$30/('Feedstuff nutrient composition'!$J$13/100)),IF($B$10='Feedstuff nutrient composition'!$B$14,($C$30/('Feedstuff nutrient composition'!$J$14/100)),IF($B$10='Feedstuff nutrient composition'!$B$15,($C$30/('Feedstuff nutrient composition'!$J$15/100)),IF($B$10='Feedstuff nutrient composition'!$B$16,($C$30/('Feedstuff nutrient composition'!$J$16/100)),IF($B$10='Feedstuff nutrient composition'!$B$17,($C$30/('Feedstuff nutrient composition'!$J$17/100)),IF($B$10='Feedstuff nutrient composition'!$B$18,($C$30/('Feedstuff nutrient composition'!$J$18/100)),IF($B$10='Feedstuff nutrient composition'!$B$19,($C$30/('Feedstuff nutrient composition'!$J$19/100)),IF($B$10='Feedstuff nutrient composition'!$B$20,($C$30/('Feedstuff nutrient composition'!$J$20/100)),IF($B$10='Feedstuff nutrient composition'!$B$21,($C$30/('Feedstuff nutrient composition'!$J$21/100)),IF($B$10='Feedstuff nutrient composition'!$B$22,($C$30/('Feedstuff nutrient composition'!$J$22/100)),IF($B$10='Feedstuff nutrient composition'!$B$23,($C$30/('Feedstuff nutrient composition'!$J$23/100)),IF($B$10='Feedstuff nutrient composition'!$B$24,($C$30/('Feedstuff nutrient composition'!$J$24/100)),IF($B$10='Feedstuff nutrient composition'!$B$25,($C$30/('Feedstuff nutrient composition'!$J$25/100)),IF($B$10='Feedstuff nutrient composition'!$B$26,($C$30/('Feedstuff nutrient composition'!$J$26/100)),IF($B$10='Feedstuff nutrient composition'!$B$27,($C$30/('Feedstuff nutrient composition'!$J$27/100)),IF($B$10='Feedstuff nutrient composition'!$B$28,($C$30/('Feedstuff nutrient composition'!$J$28/100)),IF($B$10='Feedstuff nutrient composition'!$B$29,($C$30/('Feedstuff nutrient composition'!$J$29/100)),IF($B$10='Feedstuff nutrient composition'!$B$30,($C$30/('Feedstuff nutrient composition'!$J$30/100)),IF($B$10='Feedstuff nutrient composition'!$B$31,($C$30/('Feedstuff nutrient composition'!$J$31/100)),IF($B$10='Feedstuff nutrient composition'!$B$32,($C$30/('Feedstuff nutrient composition'!$J$32/100)),IF($B$10='Feedstuff nutrient composition'!$B$33,($C$30/('Feedstuff nutrient composition'!$J$33/100)),IF($B$10='Feedstuff nutrient composition'!$B$34,($C$30/('Feedstuff nutrient composition'!$J$34/100)),IF($B$10='Feedstuff nutrient composition'!$B$35,($C$30/('Feedstuff nutrient composition'!$J$35/100)),IF($B$10='Feedstuff nutrient composition'!$B$36,($C$30/('Feedstuff nutrient composition'!$J$36/100)),IF($B$10='Feedstuff nutrient composition'!$B$37,($C$30/('Feedstuff nutrient composition'!$J$37/100)),IF($B$10='Feedstuff nutrient composition'!$B$38,($C$30/('Feedstuff nutrient composition'!$J$38/100)),IF($B$10='Feedstuff nutrient composition'!$B$39,($C$30/('Feedstuff nutrient composition'!$J$39/100)),IF($B$10='Feedstuff nutrient composition'!$B$40,($C$30/('Feedstuff nutrient composition'!$J$40/100)),IF($B$10='Feedstuff nutrient composition'!$B$41,($C$30/('Feedstuff nutrient composition'!$J$41/100)),IF($B$10='Feedstuff nutrient composition'!$B$42,($C$30/('Feedstuff nutrient composition'!$J$42/100)),IF($B$10='Feedstuff nutrient composition'!$B$43,($C$30/('Feedstuff nutrient composition'!$J$43/100)),IF($B$10='Feedstuff nutrient composition'!$B$44,($C$30/('Feedstuff nutrient composition'!$J$44/100)),IF($B$10='Feedstuff nutrient composition'!$B$45,($C$30/('Feedstuff nutrient composition'!$J$45/100)),IF($B$10='Feedstuff nutrient composition'!$B$46,($C$30/('Feedstuff nutrient composition'!$J$46/100)),IF($B$10='Feedstuff nutrient composition'!$B$47,($C$30/('Feedstuff nutrient composition'!$J$47/100)),IF($B$10='Feedstuff nutrient composition'!$B$48,($C$30/('Feedstuff nutrient composition'!$J$48/100)),IF($B$10='Feedstuff nutrient composition'!$B$49,($C$30/('Feedstuff nutrient composition'!$J$49/100)),IF($B$10='Feedstuff nutrient composition'!$B$50,($C$30/('Feedstuff nutrient composition'!$J$50/100)),IF($B$10='Feedstuff nutrient composition'!$B$51,($C$30/('Feedstuff nutrient composition'!$J$51/100)),IF($B$10='Feedstuff nutrient composition'!$B$52,($C$30/('Feedstuff nutrient composition'!$J$52/100)),IF($B$10='Feedstuff nutrient composition'!$B$53,($C$30/('Feedstuff nutrient composition'!$J$53/100)),IF($B$10='Feedstuff nutrient composition'!$B$54,($C$30/('Feedstuff nutrient composition'!$J$54/100)),IF($B$10='Feedstuff nutrient composition'!$B$55,($C$30/('Feedstuff nutrient composition'!$J$55/100)),IF($B$10='Feedstuff nutrient composition'!$B$56,($C$30/('Feedstuff nutrient composition'!$J$56/100)),IF($B$10='Feedstuff nutrient composition'!$B$57,($C$30/('Feedstuff nutrient composition'!$J$57/100)),IF($B$10='Feedstuff nutrient composition'!$B$58,($C$30/('Feedstuff nutrient composition'!$J$58/100)),IF($B$10='Feedstuff nutrient composition'!$B$59,($C$30/('Feedstuff nutrient composition'!$J$59/100)),IF($B$10='Feedstuff nutrient composition'!$B$60,($C$30/('Feedstuff nutrient composition'!$J$60/100)),IF($B$10='Feedstuff nutrient composition'!$B$61,($C$30/('Feedstuff nutrient composition'!$J$61/100)),IF($B$10='Feedstuff nutrient composition'!$B$62,($C$30/('Feedstuff nutrient composition'!$J$62/100)),IF($B$10='Feedstuff nutrient composition'!$B$63,($C$30/('Feedstuff nutrient composition'!$J$63/100)),IF($B$10='Feedstuff nutrient composition'!$B$64,($C$30/('Feedstuff nutrient composition'!$J$64/100)),IF($B$10='Feedstuff nutrient composition'!$B$65,($C$30/('Feedstuff nutrient composition'!$J$65/100)),IF($B$10='Feedstuff nutrient composition'!$B$66,($C$30/('Feedstuff nutrient composition'!$J$66/100)),IF($B$10='Feedstuff nutrient composition'!$B$67,($C$30/('Feedstuff nutrient composition'!$J$67/100)),IF($B$10='Feedstuff nutrient composition'!$B$68,($C$30/('Feedstuff nutrient composition'!$J$68/100)),IF($B$10='Feedstuff nutrient composition'!$B$69,($C$30/('Feedstuff nutrient composition'!$J$69/100)),IF($B$10='Feedstuff nutrient composition'!$B$70,($C$30/('Feedstuff nutrient composition'!$J$70/100)),"MISSING INPUT"))))))))))))))))))))))))))))))))))))))))))))))))))))))))))))))</f>
        <v>MISSING INPUT</v>
      </c>
      <c r="E37" s="247" t="str">
        <f>IF($B$10='Feedstuff nutrient composition'!$B$9,($C$31/('Feedstuff nutrient composition'!$K$9/100)),IF($B$10='Feedstuff nutrient composition'!$B$10,($C$31/('Feedstuff nutrient composition'!$K$10/100)),IF($B$10='Feedstuff nutrient composition'!$B$11,($C$31/('Feedstuff nutrient composition'!$K$11/100)),IF($B$10='Feedstuff nutrient composition'!$B$12,($C$31/('Feedstuff nutrient composition'!$K$12/100)),IF($B$10='Feedstuff nutrient composition'!$B$13,($C$31/('Feedstuff nutrient composition'!$K$13/100)),IF($B$10='Feedstuff nutrient composition'!$B$14,($C$31/('Feedstuff nutrient composition'!$K$14/100)),IF($B$10='Feedstuff nutrient composition'!$B$15,($C$31/('Feedstuff nutrient composition'!$K$15/100)),IF($B$10='Feedstuff nutrient composition'!$B$16,($C$31/('Feedstuff nutrient composition'!$K$16/100)),IF($B$10='Feedstuff nutrient composition'!$B$17,($C$31/('Feedstuff nutrient composition'!$K$17/100)),IF($B$10='Feedstuff nutrient composition'!$B$18,($C$31/('Feedstuff nutrient composition'!$K$18/100)),IF($B$10='Feedstuff nutrient composition'!$B$19,($C$31/('Feedstuff nutrient composition'!$K$19/100)),IF($B$10='Feedstuff nutrient composition'!$B$20,($C$31/('Feedstuff nutrient composition'!$K$20/100)),IF($B$10='Feedstuff nutrient composition'!$B$21,($C$31/('Feedstuff nutrient composition'!$K$21/100)),IF($B$10='Feedstuff nutrient composition'!$B$22,($C$31/('Feedstuff nutrient composition'!$K$22/100)),IF($B$10='Feedstuff nutrient composition'!$B$23,($C$31/('Feedstuff nutrient composition'!$K$23/100)),IF($B$10='Feedstuff nutrient composition'!$B$24,($C$31/('Feedstuff nutrient composition'!$K$24/100)),IF($B$10='Feedstuff nutrient composition'!$B$25,($C$31/('Feedstuff nutrient composition'!$K$25/100)),IF($B$10='Feedstuff nutrient composition'!$B$26,($C$31/('Feedstuff nutrient composition'!$K$26/100)),IF($B$10='Feedstuff nutrient composition'!$B$27,($C$31/('Feedstuff nutrient composition'!$K$27/100)),IF($B$10='Feedstuff nutrient composition'!$B$28,($C$31/('Feedstuff nutrient composition'!$K$28/100)),IF($B$10='Feedstuff nutrient composition'!$B$29,($C$31/('Feedstuff nutrient composition'!$K$29/100)),IF($B$10='Feedstuff nutrient composition'!$B$30,($C$31/('Feedstuff nutrient composition'!$K$30/100)),IF($B$10='Feedstuff nutrient composition'!$B$31,($C$31/('Feedstuff nutrient composition'!$K$31/100)),IF($B$10='Feedstuff nutrient composition'!$B$32,($C$31/('Feedstuff nutrient composition'!$K$32/100)),IF($B$10='Feedstuff nutrient composition'!$B$33,($C$31/('Feedstuff nutrient composition'!$K$33/100)),IF($B$10='Feedstuff nutrient composition'!$B$34,($C$31/('Feedstuff nutrient composition'!$K$34/100)),IF($B$10='Feedstuff nutrient composition'!$B$35,($C$31/('Feedstuff nutrient composition'!$K$35/100)),IF($B$10='Feedstuff nutrient composition'!$B$36,($C$31/('Feedstuff nutrient composition'!$K$36/100)),IF($B$10='Feedstuff nutrient composition'!$B$37,($C$31/('Feedstuff nutrient composition'!$K$37/100)),IF($B$10='Feedstuff nutrient composition'!$B$38,($C$31/('Feedstuff nutrient composition'!$K$38/100)),IF($B$10='Feedstuff nutrient composition'!$B$39,($C$31/('Feedstuff nutrient composition'!$K$39/100)),IF($B$10='Feedstuff nutrient composition'!$B$40,($C$31/('Feedstuff nutrient composition'!$K$40/100)),IF($B$10='Feedstuff nutrient composition'!$B$41,($C$31/('Feedstuff nutrient composition'!$K$41/100)),IF($B$10='Feedstuff nutrient composition'!$B$42,($C$31/('Feedstuff nutrient composition'!$K$42/100)),IF($B$10='Feedstuff nutrient composition'!$B$43,($C$31/('Feedstuff nutrient composition'!$K$43/100)),IF($B$10='Feedstuff nutrient composition'!$B$44,($C$31/('Feedstuff nutrient composition'!$K$44/100)),IF($B$10='Feedstuff nutrient composition'!$B$45,($C$31/('Feedstuff nutrient composition'!$K$45/100)),IF($B$10='Feedstuff nutrient composition'!$B$46,($C$31/('Feedstuff nutrient composition'!$K$46/100)),IF($B$10='Feedstuff nutrient composition'!$B$47,($C$31/('Feedstuff nutrient composition'!$K$47/100)),IF($B$10='Feedstuff nutrient composition'!$B$48,($C$31/('Feedstuff nutrient composition'!$K$48/100)),IF($B$10='Feedstuff nutrient composition'!$B$49,($C$31/('Feedstuff nutrient composition'!$K$49/100)),IF($B$10='Feedstuff nutrient composition'!$B$50,($C$31/('Feedstuff nutrient composition'!$K$50/100)),IF($B$10='Feedstuff nutrient composition'!$B$51,($C$31/('Feedstuff nutrient composition'!$K$51/100)),IF($B$10='Feedstuff nutrient composition'!$B$52,($C$31/('Feedstuff nutrient composition'!$K$52/100)),IF($B$10='Feedstuff nutrient composition'!$B$53,($C$31/('Feedstuff nutrient composition'!$K$53/100)),IF($B$10='Feedstuff nutrient composition'!$B$54,($C$31/('Feedstuff nutrient composition'!$K$54/100)),IF($B$10='Feedstuff nutrient composition'!$B$55,($C$31/('Feedstuff nutrient composition'!$K$55/100)),IF($B$10='Feedstuff nutrient composition'!$B$56,($C$31/('Feedstuff nutrient composition'!$K$56/100)),IF($B$10='Feedstuff nutrient composition'!$B$57,($C$31/('Feedstuff nutrient composition'!$K$57/100)),IF($B$10='Feedstuff nutrient composition'!$B$58,($C$31/('Feedstuff nutrient composition'!$K$58/100)),IF($B$10='Feedstuff nutrient composition'!$B$59,($C$31/('Feedstuff nutrient composition'!$K$59/100)),IF($B$10='Feedstuff nutrient composition'!$B$60,($C$31/('Feedstuff nutrient composition'!$K$60/100)),IF($B$10='Feedstuff nutrient composition'!$B$61,($C$31/('Feedstuff nutrient composition'!$K$61/100)),IF($B$10='Feedstuff nutrient composition'!$B$62,($C$31/('Feedstuff nutrient composition'!$K$62/100)),IF($B$10='Feedstuff nutrient composition'!$B$63,($C$31/('Feedstuff nutrient composition'!$K$63/100)),IF($B$10='Feedstuff nutrient composition'!$B$64,($C$31/('Feedstuff nutrient composition'!$K$64/100)),IF($B$10='Feedstuff nutrient composition'!$B$65,($C$31/('Feedstuff nutrient composition'!$K$65/100)),IF($B$10='Feedstuff nutrient composition'!$B$66,($C$31/('Feedstuff nutrient composition'!$K$66/100)),IF($B$10='Feedstuff nutrient composition'!$B$67,($C$31/('Feedstuff nutrient composition'!$K$67/100)),IF($B$10='Feedstuff nutrient composition'!$B$68,($C$31/('Feedstuff nutrient composition'!$K$68/100)),IF($B$10='Feedstuff nutrient composition'!$B$69,($C$31/('Feedstuff nutrient composition'!$K$69/100)),IF($B$10='Feedstuff nutrient composition'!$B$70,($C$31/('Feedstuff nutrient composition'!$K$70/100)),"MISSING INPUT"))))))))))))))))))))))))))))))))))))))))))))))))))))))))))))))</f>
        <v>MISSING INPUT</v>
      </c>
      <c r="F37" s="248" t="str">
        <f>IF(AND(C37="MISSING INPUT",D37="MISSING INPUT",E37="MISSING INPUT"),"MISSING INPUT",MAX(C37:E37))</f>
        <v>MISSING INPUT</v>
      </c>
      <c r="G37" s="249"/>
      <c r="H37" s="220"/>
      <c r="I37" s="220"/>
    </row>
    <row r="38" spans="1:26" s="219" customFormat="1" ht="19.95" customHeight="1" x14ac:dyDescent="0.3">
      <c r="A38" s="220"/>
      <c r="B38" s="233" t="str">
        <f>IFERROR(IF($B$11="","MISSING INPUT",$B$11),"")</f>
        <v>MISSING INPUT</v>
      </c>
      <c r="C38" s="250" t="str">
        <f>IF($B$11='Feedstuff nutrient composition'!$B$9,($C$29/('Feedstuff nutrient composition'!$I$9/100)),IF($B$11='Feedstuff nutrient composition'!$B$10,($C$29/('Feedstuff nutrient composition'!$I$10/100)),IF($B$11='Feedstuff nutrient composition'!$B$11,($C$29/('Feedstuff nutrient composition'!$I$11/100)),IF($B$11='Feedstuff nutrient composition'!$B$12,($C$29/('Feedstuff nutrient composition'!$I$12/100)),IF($B$11='Feedstuff nutrient composition'!$B$13,($C$29/('Feedstuff nutrient composition'!$I$13/100)),IF($B$11='Feedstuff nutrient composition'!$B$14,($C$29/('Feedstuff nutrient composition'!$I$14/100)),IF($B$11='Feedstuff nutrient composition'!$B$15,($C$29/('Feedstuff nutrient composition'!$I$15/100)),IF($B$11='Feedstuff nutrient composition'!$B$16,($C$29/('Feedstuff nutrient composition'!$I$16/100)),IF($B$11='Feedstuff nutrient composition'!$B$17,($C$29/('Feedstuff nutrient composition'!$I$17/100)),IF($B$11='Feedstuff nutrient composition'!$B$18,($C$29/('Feedstuff nutrient composition'!$I$18/100)),IF($B$11='Feedstuff nutrient composition'!$B$19,($C$29/('Feedstuff nutrient composition'!$I$19/100)),IF($B$11='Feedstuff nutrient composition'!$B$20,($C$29/('Feedstuff nutrient composition'!$I$20/100)),IF($B$11='Feedstuff nutrient composition'!$B$21,($C$29/('Feedstuff nutrient composition'!$I$21/100)),IF($B$11='Feedstuff nutrient composition'!$B$22,($C$29/('Feedstuff nutrient composition'!$I$22/100)),IF($B$11='Feedstuff nutrient composition'!$B$23,($C$29/('Feedstuff nutrient composition'!$I$23/100)),IF($B$11='Feedstuff nutrient composition'!$B$24,($C$29/('Feedstuff nutrient composition'!$I$24/100)),IF($B$11='Feedstuff nutrient composition'!$B$25,($C$29/('Feedstuff nutrient composition'!$I$25/100)),IF($B$11='Feedstuff nutrient composition'!$B$26,($C$29/('Feedstuff nutrient composition'!$I$26/100)),IF($B$11='Feedstuff nutrient composition'!$B$27,($C$29/('Feedstuff nutrient composition'!$I$27/100)),IF($B$11='Feedstuff nutrient composition'!$B$28,($C$29/('Feedstuff nutrient composition'!$I$28/100)),IF($B$11='Feedstuff nutrient composition'!$B$29,($C$29/('Feedstuff nutrient composition'!$I$29/100)),IF($B$11='Feedstuff nutrient composition'!$B$30,($C$29/('Feedstuff nutrient composition'!$I$30/100)),IF($B$11='Feedstuff nutrient composition'!$B$31,($C$29/('Feedstuff nutrient composition'!$I$31/100)),IF($B$11='Feedstuff nutrient composition'!$B$32,($C$29/('Feedstuff nutrient composition'!$I$32/100)),IF($B$11='Feedstuff nutrient composition'!$B$33,($C$29/('Feedstuff nutrient composition'!$I$33/100)),IF($B$11='Feedstuff nutrient composition'!$B$34,($C$29/('Feedstuff nutrient composition'!$I$34/100)),IF($B$11='Feedstuff nutrient composition'!$B$35,($C$29/('Feedstuff nutrient composition'!$I$35/100)),IF($B$11='Feedstuff nutrient composition'!$B$36,($C$29/('Feedstuff nutrient composition'!$I$36/100)),IF($B$11='Feedstuff nutrient composition'!$B$37,($C$29/('Feedstuff nutrient composition'!$I$37/100)),IF($B$11='Feedstuff nutrient composition'!$B$38,($C$29/('Feedstuff nutrient composition'!$I$38/100)),IF($B$11='Feedstuff nutrient composition'!$B$39,($C$29/('Feedstuff nutrient composition'!$I$39/100)),IF($B$11='Feedstuff nutrient composition'!$B$40,($C$29/('Feedstuff nutrient composition'!$I$40/100)),IF($B$11='Feedstuff nutrient composition'!$B$41,($C$29/('Feedstuff nutrient composition'!$I$41/100)),IF($B$11='Feedstuff nutrient composition'!$B$42,($C$29/('Feedstuff nutrient composition'!$I$42/100)),IF($B$11='Feedstuff nutrient composition'!$B$43,($C$29/('Feedstuff nutrient composition'!$I$43/100)),IF($B$11='Feedstuff nutrient composition'!$B$44,($C$29/('Feedstuff nutrient composition'!$I$44/100)),IF($B$11='Feedstuff nutrient composition'!$B$45,($C$29/('Feedstuff nutrient composition'!$I$45/100)),IF($B$11='Feedstuff nutrient composition'!$B$46,($C$29/('Feedstuff nutrient composition'!$I$46/100)),IF($B$11='Feedstuff nutrient composition'!$B$47,($C$29/('Feedstuff nutrient composition'!$I$47/100)),IF($B$11='Feedstuff nutrient composition'!$B$48,($C$29/('Feedstuff nutrient composition'!$I$48/100)),IF($B$11='Feedstuff nutrient composition'!$B$49,($C$29/('Feedstuff nutrient composition'!$I$49/100)),IF($B$11='Feedstuff nutrient composition'!$B$50,($C$29/('Feedstuff nutrient composition'!$I$50/100)),IF($B$11='Feedstuff nutrient composition'!$B$51,($C$29/('Feedstuff nutrient composition'!$I$51/100)),IF($B$11='Feedstuff nutrient composition'!$B$52,($C$29/('Feedstuff nutrient composition'!$I$52/100)),IF($B$11='Feedstuff nutrient composition'!$B$53,($C$29/('Feedstuff nutrient composition'!$I$53/100)),IF($B$11='Feedstuff nutrient composition'!$B$54,($C$29/('Feedstuff nutrient composition'!$I$54/100)),IF($B$11='Feedstuff nutrient composition'!$B$55,($C$29/('Feedstuff nutrient composition'!$I$55/100)),IF($B$11='Feedstuff nutrient composition'!$B$56,($C$29/('Feedstuff nutrient composition'!$I$56/100)),IF($B$11='Feedstuff nutrient composition'!$B$57,($C$29/('Feedstuff nutrient composition'!$I$57/100)),IF($B$11='Feedstuff nutrient composition'!$B$58,($C$29/('Feedstuff nutrient composition'!$I$58/100)),IF($B$11='Feedstuff nutrient composition'!$B$59,($C$29/('Feedstuff nutrient composition'!$I$59/100)),IF($B$11='Feedstuff nutrient composition'!$B$60,($C$29/('Feedstuff nutrient composition'!$I$60/100)),IF($B$11='Feedstuff nutrient composition'!$B$61,($C$29/('Feedstuff nutrient composition'!$I$61/100)),IF($B$11='Feedstuff nutrient composition'!$B$62,($C$29/('Feedstuff nutrient composition'!$I$62/100)),IF($B$11='Feedstuff nutrient composition'!$B$63,($C$29/('Feedstuff nutrient composition'!$I$63/100)),IF($B$11='Feedstuff nutrient composition'!$B$64,($C$29/('Feedstuff nutrient composition'!$I$64/100)),IF($B$11='Feedstuff nutrient composition'!$B$65,($C$29/('Feedstuff nutrient composition'!$I$65/100)),IF($B$11='Feedstuff nutrient composition'!$B$66,($C$29/('Feedstuff nutrient composition'!$I$66/100)),IF($B$11='Feedstuff nutrient composition'!$B$67,($C$29/('Feedstuff nutrient composition'!$I$67/100)),IF($B$11='Feedstuff nutrient composition'!$B$68,($C$29/('Feedstuff nutrient composition'!$I$68/100)),IF($B$11='Feedstuff nutrient composition'!$B$69,($C$29/('Feedstuff nutrient composition'!$I$69/100)),IF($B$11='Feedstuff nutrient composition'!$B$70,($C$29/('Feedstuff nutrient composition'!$I$70/100)),"MISSING INPUT"))))))))))))))))))))))))))))))))))))))))))))))))))))))))))))))</f>
        <v>MISSING INPUT</v>
      </c>
      <c r="D38" s="251" t="str">
        <f>IF($B$11='Feedstuff nutrient composition'!$B$9,($C$30/('Feedstuff nutrient composition'!$J$9/100)),IF($B$11='Feedstuff nutrient composition'!$B$10,($C$30/('Feedstuff nutrient composition'!$J$10/100)),IF($B$11='Feedstuff nutrient composition'!$B$11,($C$30/('Feedstuff nutrient composition'!$J$11/100)),IF($B$11='Feedstuff nutrient composition'!$B$12,($C$30/('Feedstuff nutrient composition'!$J$12/100)),IF($B$11='Feedstuff nutrient composition'!$B$13,($C$30/('Feedstuff nutrient composition'!$J$13/100)),IF($B$11='Feedstuff nutrient composition'!$B$14,($C$30/('Feedstuff nutrient composition'!$J$14/100)),IF($B$11='Feedstuff nutrient composition'!$B$15,($C$30/('Feedstuff nutrient composition'!$J$15/100)),IF($B$11='Feedstuff nutrient composition'!$B$16,($C$30/('Feedstuff nutrient composition'!$J$16/100)),IF($B$11='Feedstuff nutrient composition'!$B$17,($C$30/('Feedstuff nutrient composition'!$J$17/100)),IF($B$11='Feedstuff nutrient composition'!$B$18,($C$30/('Feedstuff nutrient composition'!$J$18/100)),IF($B$11='Feedstuff nutrient composition'!$B$19,($C$30/('Feedstuff nutrient composition'!$J$19/100)),IF($B$11='Feedstuff nutrient composition'!$B$20,($C$30/('Feedstuff nutrient composition'!$J$20/100)),IF($B$11='Feedstuff nutrient composition'!$B$21,($C$30/('Feedstuff nutrient composition'!$J$21/100)),IF($B$11='Feedstuff nutrient composition'!$B$22,($C$30/('Feedstuff nutrient composition'!$J$22/100)),IF($B$11='Feedstuff nutrient composition'!$B$23,($C$30/('Feedstuff nutrient composition'!$J$23/100)),IF($B$11='Feedstuff nutrient composition'!$B$24,($C$30/('Feedstuff nutrient composition'!$J$24/100)),IF($B$11='Feedstuff nutrient composition'!$B$25,($C$30/('Feedstuff nutrient composition'!$J$25/100)),IF($B$11='Feedstuff nutrient composition'!$B$26,($C$30/('Feedstuff nutrient composition'!$J$26/100)),IF($B$11='Feedstuff nutrient composition'!$B$27,($C$30/('Feedstuff nutrient composition'!$J$27/100)),IF($B$11='Feedstuff nutrient composition'!$B$28,($C$30/('Feedstuff nutrient composition'!$J$28/100)),IF($B$11='Feedstuff nutrient composition'!$B$29,($C$30/('Feedstuff nutrient composition'!$J$29/100)),IF($B$11='Feedstuff nutrient composition'!$B$30,($C$30/('Feedstuff nutrient composition'!$J$30/100)),IF($B$11='Feedstuff nutrient composition'!$B$31,($C$30/('Feedstuff nutrient composition'!$J$31/100)),IF($B$11='Feedstuff nutrient composition'!$B$32,($C$30/('Feedstuff nutrient composition'!$J$32/100)),IF($B$11='Feedstuff nutrient composition'!$B$33,($C$30/('Feedstuff nutrient composition'!$J$33/100)),IF($B$11='Feedstuff nutrient composition'!$B$34,($C$30/('Feedstuff nutrient composition'!$J$34/100)),IF($B$11='Feedstuff nutrient composition'!$B$35,($C$30/('Feedstuff nutrient composition'!$J$35/100)),IF($B$11='Feedstuff nutrient composition'!$B$36,($C$30/('Feedstuff nutrient composition'!$J$36/100)),IF($B$11='Feedstuff nutrient composition'!$B$37,($C$30/('Feedstuff nutrient composition'!$J$37/100)),IF($B$11='Feedstuff nutrient composition'!$B$38,($C$30/('Feedstuff nutrient composition'!$J$38/100)),IF($B$11='Feedstuff nutrient composition'!$B$39,($C$30/('Feedstuff nutrient composition'!$J$39/100)),IF($B$11='Feedstuff nutrient composition'!$B$40,($C$30/('Feedstuff nutrient composition'!$J$40/100)),IF($B$11='Feedstuff nutrient composition'!$B$41,($C$30/('Feedstuff nutrient composition'!$J$41/100)),IF($B$11='Feedstuff nutrient composition'!$B$42,($C$30/('Feedstuff nutrient composition'!$J$42/100)),IF($B$11='Feedstuff nutrient composition'!$B$43,($C$30/('Feedstuff nutrient composition'!$J$43/100)),IF($B$11='Feedstuff nutrient composition'!$B$44,($C$30/('Feedstuff nutrient composition'!$J$44/100)),IF($B$11='Feedstuff nutrient composition'!$B$45,($C$30/('Feedstuff nutrient composition'!$J$45/100)),IF($B$11='Feedstuff nutrient composition'!$B$46,($C$30/('Feedstuff nutrient composition'!$J$46/100)),IF($B$11='Feedstuff nutrient composition'!$B$47,($C$30/('Feedstuff nutrient composition'!$J$47/100)),IF($B$11='Feedstuff nutrient composition'!$B$48,($C$30/('Feedstuff nutrient composition'!$J$48/100)),IF($B$11='Feedstuff nutrient composition'!$B$49,($C$30/('Feedstuff nutrient composition'!$J$49/100)),IF($B$11='Feedstuff nutrient composition'!$B$50,($C$30/('Feedstuff nutrient composition'!$J$50/100)),IF($B$11='Feedstuff nutrient composition'!$B$51,($C$30/('Feedstuff nutrient composition'!$J$51/100)),IF($B$11='Feedstuff nutrient composition'!$B$52,($C$30/('Feedstuff nutrient composition'!$J$52/100)),IF($B$11='Feedstuff nutrient composition'!$B$53,($C$30/('Feedstuff nutrient composition'!$J$53/100)),IF($B$11='Feedstuff nutrient composition'!$B$54,($C$30/('Feedstuff nutrient composition'!$J$54/100)),IF($B$11='Feedstuff nutrient composition'!$B$55,($C$30/('Feedstuff nutrient composition'!$J$55/100)),IF($B$11='Feedstuff nutrient composition'!$B$56,($C$30/('Feedstuff nutrient composition'!$J$56/100)),IF($B$11='Feedstuff nutrient composition'!$B$57,($C$30/('Feedstuff nutrient composition'!$J$57/100)),IF($B$11='Feedstuff nutrient composition'!$B$58,($C$30/('Feedstuff nutrient composition'!$J$58/100)),IF($B$11='Feedstuff nutrient composition'!$B$59,($C$30/('Feedstuff nutrient composition'!$J$59/100)),IF($B$11='Feedstuff nutrient composition'!$B$60,($C$30/('Feedstuff nutrient composition'!$J$60/100)),IF($B$11='Feedstuff nutrient composition'!$B$61,($C$30/('Feedstuff nutrient composition'!$J$61/100)),IF($B$11='Feedstuff nutrient composition'!$B$62,($C$30/('Feedstuff nutrient composition'!$J$62/100)),IF($B$11='Feedstuff nutrient composition'!$B$63,($C$30/('Feedstuff nutrient composition'!$J$63/100)),IF($B$11='Feedstuff nutrient composition'!$B$64,($C$490/('Feedstuff nutrient composition'!$J$64/100)),IF($B$11='Feedstuff nutrient composition'!$B$65,($C$30/('Feedstuff nutrient composition'!$J$65/100)),IF($B$11='Feedstuff nutrient composition'!$B$66,($C$30/('Feedstuff nutrient composition'!$J$66/100)),IF($B$11='Feedstuff nutrient composition'!$B$67,($C$30/('Feedstuff nutrient composition'!$J$67/100)),IF($B$11='Feedstuff nutrient composition'!$B$68,($C$30/('Feedstuff nutrient composition'!$J$68/100)),IF($B$11='Feedstuff nutrient composition'!$B$69,($C$30/('Feedstuff nutrient composition'!$J$69/100)),IF($B$11='Feedstuff nutrient composition'!$B$70,($C$30/('Feedstuff nutrient composition'!$J$70/100)),"MISSING INPUT"))))))))))))))))))))))))))))))))))))))))))))))))))))))))))))))</f>
        <v>MISSING INPUT</v>
      </c>
      <c r="E38" s="252" t="str">
        <f>IF($B$11='Feedstuff nutrient composition'!$B$9,($C$31/('Feedstuff nutrient composition'!$K$9/100)),IF($B$11='Feedstuff nutrient composition'!$B$10,($C$31/('Feedstuff nutrient composition'!$K$10/100)),IF($B$11='Feedstuff nutrient composition'!$B$11,($C$31/('Feedstuff nutrient composition'!$K$11/100)),IF($B$11='Feedstuff nutrient composition'!$B$12,($C$31/('Feedstuff nutrient composition'!$K$12/100)),IF($B$11='Feedstuff nutrient composition'!$B$13,($C$31/('Feedstuff nutrient composition'!$K$13/100)),IF($B$11='Feedstuff nutrient composition'!$B$14,($C$31/('Feedstuff nutrient composition'!$K$14/100)),IF($B$11='Feedstuff nutrient composition'!$B$15,($C$31/('Feedstuff nutrient composition'!$K$15/100)),IF($B$11='Feedstuff nutrient composition'!$B$16,($C$31/('Feedstuff nutrient composition'!$K$16/100)),IF($B$11='Feedstuff nutrient composition'!$B$17,($C$31/('Feedstuff nutrient composition'!$K$17/100)),IF($B$11='Feedstuff nutrient composition'!$B$18,($C$31/('Feedstuff nutrient composition'!$K$18/100)),IF($B$11='Feedstuff nutrient composition'!$B$19,($C$31/('Feedstuff nutrient composition'!$K$19/100)),IF($B$11='Feedstuff nutrient composition'!$B$20,($C$31/('Feedstuff nutrient composition'!$K$20/100)),IF($B$11='Feedstuff nutrient composition'!$B$21,($C$31/('Feedstuff nutrient composition'!$K$21/100)),IF($B$11='Feedstuff nutrient composition'!$B$22,($C$31/('Feedstuff nutrient composition'!$K$22/100)),IF($B$11='Feedstuff nutrient composition'!$B$23,($C$31/('Feedstuff nutrient composition'!$K$23/100)),IF($B$11='Feedstuff nutrient composition'!$B$24,($C$31/('Feedstuff nutrient composition'!$K$24/100)),IF($B$11='Feedstuff nutrient composition'!$B$25,($C$31/('Feedstuff nutrient composition'!$K$25/100)),IF($B$11='Feedstuff nutrient composition'!$B$26,($C$31/('Feedstuff nutrient composition'!$K$26/100)),IF($B$11='Feedstuff nutrient composition'!$B$27,($C$31/('Feedstuff nutrient composition'!$K$27/100)),IF($B$11='Feedstuff nutrient composition'!$B$28,($C$31/('Feedstuff nutrient composition'!$K$28/100)),IF($B$11='Feedstuff nutrient composition'!$B$29,($C$31/('Feedstuff nutrient composition'!$K$29/100)),IF($B$11='Feedstuff nutrient composition'!$B$30,($C$31/('Feedstuff nutrient composition'!$K$30/100)),IF($B$11='Feedstuff nutrient composition'!$B$31,($C$31/('Feedstuff nutrient composition'!$K$31/100)),IF($B$11='Feedstuff nutrient composition'!$B$32,($C$31/('Feedstuff nutrient composition'!$K$32/100)),IF($B$11='Feedstuff nutrient composition'!$B$33,($C$31/('Feedstuff nutrient composition'!$K$33/100)),IF($B$11='Feedstuff nutrient composition'!$B$34,($C$31/('Feedstuff nutrient composition'!$K$34/100)),IF($B$11='Feedstuff nutrient composition'!$B$35,($C$31/('Feedstuff nutrient composition'!$K$35/100)),IF($B$11='Feedstuff nutrient composition'!$B$36,($C$31/('Feedstuff nutrient composition'!$K$36/100)),IF($B$11='Feedstuff nutrient composition'!$B$37,($C$31/('Feedstuff nutrient composition'!$K$37/100)),IF($B$11='Feedstuff nutrient composition'!$B$38,($C$31/('Feedstuff nutrient composition'!$K$38/100)),IF($B$11='Feedstuff nutrient composition'!$B$39,($C$31/('Feedstuff nutrient composition'!$K$39/100)),IF($B$11='Feedstuff nutrient composition'!$B$40,($C$31/('Feedstuff nutrient composition'!$K$40/100)),IF($B$11='Feedstuff nutrient composition'!$B$41,($C$31/('Feedstuff nutrient composition'!$K$41/100)),IF($B$11='Feedstuff nutrient composition'!$B$42,($C$31/('Feedstuff nutrient composition'!$K$42/100)),IF($B$11='Feedstuff nutrient composition'!$B$43,($C$31/('Feedstuff nutrient composition'!$K$43/100)),IF($B$11='Feedstuff nutrient composition'!$B$44,($C$31/('Feedstuff nutrient composition'!$K$44/100)),IF($B$11='Feedstuff nutrient composition'!$B$45,($C$31/('Feedstuff nutrient composition'!$K$45/100)),IF($B$11='Feedstuff nutrient composition'!$B$46,($C$31/('Feedstuff nutrient composition'!$K$46/100)),IF($B$11='Feedstuff nutrient composition'!$B$47,($C$31/('Feedstuff nutrient composition'!$K$47/100)),IF($B$11='Feedstuff nutrient composition'!$B$48,($C$31/('Feedstuff nutrient composition'!$K$48/100)),IF($B$11='Feedstuff nutrient composition'!$B$49,($C$31/('Feedstuff nutrient composition'!$K$49/100)),IF($B$11='Feedstuff nutrient composition'!$B$50,($C$31/('Feedstuff nutrient composition'!$K$50/100)),IF($B$11='Feedstuff nutrient composition'!$B$51,($C$31/('Feedstuff nutrient composition'!$K$51/100)),IF($B$11='Feedstuff nutrient composition'!$B$52,($C$31/('Feedstuff nutrient composition'!$K$52/100)),IF($B$11='Feedstuff nutrient composition'!$B$53,($C$31/('Feedstuff nutrient composition'!$K$53/100)),IF($B$11='Feedstuff nutrient composition'!$B$54,($C$31/('Feedstuff nutrient composition'!$K$54/100)),IF($B$11='Feedstuff nutrient composition'!$B$55,($C$31/('Feedstuff nutrient composition'!$K$55/100)),IF($B$11='Feedstuff nutrient composition'!$B$56,($C$31/('Feedstuff nutrient composition'!$K$56/100)),IF($B$11='Feedstuff nutrient composition'!$B$57,($C$31/('Feedstuff nutrient composition'!$K$57/100)),IF($B$11='Feedstuff nutrient composition'!$B$58,($C$31/('Feedstuff nutrient composition'!$K$58/100)),IF($B$11='Feedstuff nutrient composition'!$B$59,($C$31/('Feedstuff nutrient composition'!$K$59/100)),IF($B$11='Feedstuff nutrient composition'!$B$60,($C$31/('Feedstuff nutrient composition'!$K$60/100)),IF($B$11='Feedstuff nutrient composition'!$B$61,($C$31/('Feedstuff nutrient composition'!$K$61/100)),IF($B$11='Feedstuff nutrient composition'!$B$62,($C$31/('Feedstuff nutrient composition'!$K$62/100)),IF($B$11='Feedstuff nutrient composition'!$B$63,($C$31/('Feedstuff nutrient composition'!$K$63/100)),IF($B$11='Feedstuff nutrient composition'!$B$64,($C$31/('Feedstuff nutrient composition'!$K$64/100)),IF($B$11='Feedstuff nutrient composition'!$B$65,($C$31/('Feedstuff nutrient composition'!$K$65/100)),IF($B$11='Feedstuff nutrient composition'!$B$66,($C$31/('Feedstuff nutrient composition'!$K$66/100)),IF($B$11='Feedstuff nutrient composition'!$B$67,($C$31/('Feedstuff nutrient composition'!$K$67/100)),IF($B$11='Feedstuff nutrient composition'!$B$68,($C$31/('Feedstuff nutrient composition'!$K$68/100)),IF($B$11='Feedstuff nutrient composition'!$B$69,($C$31/('Feedstuff nutrient composition'!$K$69/100)),IF($B$11='Feedstuff nutrient composition'!$B$70,($C$31/('Feedstuff nutrient composition'!$K$70/100)),"MISSING INPUT"))))))))))))))))))))))))))))))))))))))))))))))))))))))))))))))</f>
        <v>MISSING INPUT</v>
      </c>
      <c r="F38" s="253" t="str">
        <f>IF(AND(C38="MISSING INPUT",D38="MISSING INPUT",E38="MISSING INPUT"),"MISSING INPUT",MAX(C38:E38))</f>
        <v>MISSING INPUT</v>
      </c>
      <c r="G38" s="249"/>
      <c r="H38" s="220"/>
      <c r="I38" s="220"/>
    </row>
    <row r="39" spans="1:26" s="219" customFormat="1" ht="19.95" customHeight="1" x14ac:dyDescent="0.3">
      <c r="A39" s="220"/>
      <c r="B39" s="233" t="str">
        <f>IFERROR(IF($B$12="","MISSING INPUT",$B$12),"")</f>
        <v>MISSING INPUT</v>
      </c>
      <c r="C39" s="250" t="str">
        <f>IF($B$12='Feedstuff nutrient composition'!$B$9,($C$29/('Feedstuff nutrient composition'!$I$9/100)),IF($B$12='Feedstuff nutrient composition'!$B$10,($C$29/('Feedstuff nutrient composition'!$I$10/100)),IF($B$12='Feedstuff nutrient composition'!$B$11,($C$29/('Feedstuff nutrient composition'!$I$11/100)),IF($B$12='Feedstuff nutrient composition'!$B$12,($C$29/('Feedstuff nutrient composition'!$I$12/100)),IF($B$12='Feedstuff nutrient composition'!$B$13,($C$29/('Feedstuff nutrient composition'!$I$13/100)),IF($B$12='Feedstuff nutrient composition'!$B$14,($C$29/('Feedstuff nutrient composition'!$I$14/100)),IF($B$12='Feedstuff nutrient composition'!$B$15,($C$29/('Feedstuff nutrient composition'!$I$15/100)),IF($B$12='Feedstuff nutrient composition'!$B$16,($C$29/('Feedstuff nutrient composition'!$I$16/100)),IF($B$12='Feedstuff nutrient composition'!$B$17,($C$29/('Feedstuff nutrient composition'!$I$17/100)),IF($B$12='Feedstuff nutrient composition'!$B$18,($C$29/('Feedstuff nutrient composition'!$I$18/100)),IF($B$12='Feedstuff nutrient composition'!$B$19,($C$29/('Feedstuff nutrient composition'!$I$19/100)),IF($B$12='Feedstuff nutrient composition'!$B$20,($C$29/('Feedstuff nutrient composition'!$I$20/100)),IF($B$12='Feedstuff nutrient composition'!$B$21,($C$29/('Feedstuff nutrient composition'!$I$21/100)),IF($B$12='Feedstuff nutrient composition'!$B$22,($C$29/('Feedstuff nutrient composition'!$I$22/100)),IF($B$12='Feedstuff nutrient composition'!$B$23,($C$29/('Feedstuff nutrient composition'!$I$23/100)),IF($B$12='Feedstuff nutrient composition'!$B$24,($C$29/('Feedstuff nutrient composition'!$I$24/100)),IF($B$12='Feedstuff nutrient composition'!$B$25,($C$29/('Feedstuff nutrient composition'!$I$25/100)),IF($B$12='Feedstuff nutrient composition'!$B$26,($C$29/('Feedstuff nutrient composition'!$I$26/100)),IF($B$12='Feedstuff nutrient composition'!$B$27,($C$29/('Feedstuff nutrient composition'!$I$27/100)),IF($B$12='Feedstuff nutrient composition'!$B$28,($C$29/('Feedstuff nutrient composition'!$I$28/100)),IF($B$12='Feedstuff nutrient composition'!$B$29,($C$29/('Feedstuff nutrient composition'!$I$29/100)),IF($B$12='Feedstuff nutrient composition'!$B$30,($C$29/('Feedstuff nutrient composition'!$I$30/100)),IF($B$12='Feedstuff nutrient composition'!$B$31,($C$29/('Feedstuff nutrient composition'!$I$31/100)),IF($B$12='Feedstuff nutrient composition'!$B$32,($C$29/('Feedstuff nutrient composition'!$I$32/100)),IF($B$12='Feedstuff nutrient composition'!$B$33,($C$29/('Feedstuff nutrient composition'!$I$33/100)),IF($B$12='Feedstuff nutrient composition'!$B$34,($C$29/('Feedstuff nutrient composition'!$I$34/100)),IF($B$12='Feedstuff nutrient composition'!$B$35,($C$29/('Feedstuff nutrient composition'!$I$35/100)),IF($B$12='Feedstuff nutrient composition'!$B$36,($C$29/('Feedstuff nutrient composition'!$I$36/100)),IF($B$12='Feedstuff nutrient composition'!$B$37,($C$29/('Feedstuff nutrient composition'!$I$37/100)),IF($B$12='Feedstuff nutrient composition'!$B$38,($C$29/('Feedstuff nutrient composition'!$I$38/100)),IF($B$12='Feedstuff nutrient composition'!$B$39,($C$29/('Feedstuff nutrient composition'!$I$39/100)),IF($B$12='Feedstuff nutrient composition'!$B$40,($C$29/('Feedstuff nutrient composition'!$I$40/100)),IF($B$12='Feedstuff nutrient composition'!$B$41,($C$29/('Feedstuff nutrient composition'!$I$41/100)),IF($B$12='Feedstuff nutrient composition'!$B$42,($C$29/('Feedstuff nutrient composition'!$I$42/100)),IF($B$12='Feedstuff nutrient composition'!$B$43,($C$29/('Feedstuff nutrient composition'!$I$43/100)),IF($B$12='Feedstuff nutrient composition'!$B$44,($C$29/('Feedstuff nutrient composition'!$I$44/100)),IF($B$12='Feedstuff nutrient composition'!$B$45,($C$29/('Feedstuff nutrient composition'!$I$45/100)),IF($B$12='Feedstuff nutrient composition'!$B$46,($C$29/('Feedstuff nutrient composition'!$I$46/100)),IF($B$12='Feedstuff nutrient composition'!$B$47,($C$29/('Feedstuff nutrient composition'!$I$47/100)),IF($B$12='Feedstuff nutrient composition'!$B$48,($C$29/('Feedstuff nutrient composition'!$I$48/100)),IF($B$12='Feedstuff nutrient composition'!$B$49,($C$29/('Feedstuff nutrient composition'!$I$49/100)),IF($B$12='Feedstuff nutrient composition'!$B$50,($C$29/('Feedstuff nutrient composition'!$I$50/100)),IF($B$12='Feedstuff nutrient composition'!$B$51,($C$29/('Feedstuff nutrient composition'!$I$51/100)),IF($B$12='Feedstuff nutrient composition'!$B$52,($C$29/('Feedstuff nutrient composition'!$I$52/100)),IF($B$12='Feedstuff nutrient composition'!$B$53,($C$29/('Feedstuff nutrient composition'!$I$53/100)),IF($B$12='Feedstuff nutrient composition'!$B$54,($C$29/('Feedstuff nutrient composition'!$I$54/100)),IF($B$12='Feedstuff nutrient composition'!$B$55,($C$29/('Feedstuff nutrient composition'!$I$55/100)),IF($B$12='Feedstuff nutrient composition'!$B$56,($C$29/('Feedstuff nutrient composition'!$I$56/100)),IF($B$12='Feedstuff nutrient composition'!$B$57,($C$29/('Feedstuff nutrient composition'!$I$57/100)),IF($B$12='Feedstuff nutrient composition'!$B$58,($C$29/('Feedstuff nutrient composition'!$I$58/100)),IF($B$12='Feedstuff nutrient composition'!$B$59,($C$29/('Feedstuff nutrient composition'!$I$59/100)),IF($B$12='Feedstuff nutrient composition'!$B$60,($C$29/('Feedstuff nutrient composition'!$I$60/100)),IF($B$12='Feedstuff nutrient composition'!$B$61,($C$29/('Feedstuff nutrient composition'!$I$61/100)),IF($B$12='Feedstuff nutrient composition'!$B$62,($C$29/('Feedstuff nutrient composition'!$I$62/100)),IF($B$12='Feedstuff nutrient composition'!$B$63,($C$29/('Feedstuff nutrient composition'!$I$63/100)),IF($B$12='Feedstuff nutrient composition'!$B$64,($C$29/('Feedstuff nutrient composition'!$I$64/100)),IF($B$12='Feedstuff nutrient composition'!$B$65,($C$29/('Feedstuff nutrient composition'!$I$65/100)),IF($B$12='Feedstuff nutrient composition'!$B$66,($C$29/('Feedstuff nutrient composition'!$I$66/100)),IF($B$12='Feedstuff nutrient composition'!$B$67,($C$29/('Feedstuff nutrient composition'!$I$67/100)),IF($B$12='Feedstuff nutrient composition'!$B$68,($C$29/('Feedstuff nutrient composition'!$I$68/100)),IF($B$12='Feedstuff nutrient composition'!$B$69,($C$29/('Feedstuff nutrient composition'!$I$69/100)),IF($B$12='Feedstuff nutrient composition'!$B$70,($C$29/('Feedstuff nutrient composition'!$I$70/100)),"MISSING INPUT"))))))))))))))))))))))))))))))))))))))))))))))))))))))))))))))</f>
        <v>MISSING INPUT</v>
      </c>
      <c r="D39" s="251" t="str">
        <f>IF($B$12='Feedstuff nutrient composition'!$B$9,($C$30/('Feedstuff nutrient composition'!$J$9/100)),IF($B$12='Feedstuff nutrient composition'!$B$10,($C$30/('Feedstuff nutrient composition'!$J$10/100)),IF($B$12='Feedstuff nutrient composition'!$B$11,($C$30/('Feedstuff nutrient composition'!$J$11/100)),IF($B$12='Feedstuff nutrient composition'!$B$12,($C$30/('Feedstuff nutrient composition'!$J$12/100)),IF($B$12='Feedstuff nutrient composition'!$B$13,($C$30/('Feedstuff nutrient composition'!$J$13/100)),IF($B$12='Feedstuff nutrient composition'!$B$14,($C$30/('Feedstuff nutrient composition'!$J$14/100)),IF($B$12='Feedstuff nutrient composition'!$B$15,($C$30/('Feedstuff nutrient composition'!$J$15/100)),IF($B$12='Feedstuff nutrient composition'!$B$16,($C$30/('Feedstuff nutrient composition'!$J$16/100)),IF($B$12='Feedstuff nutrient composition'!$B$17,($C$30/('Feedstuff nutrient composition'!$J$17/100)),IF($B$12='Feedstuff nutrient composition'!$B$18,($C$30/('Feedstuff nutrient composition'!$J$18/100)),IF($B$12='Feedstuff nutrient composition'!$B$19,($C$30/('Feedstuff nutrient composition'!$J$19/100)),IF($B$12='Feedstuff nutrient composition'!$B$20,($C$30/('Feedstuff nutrient composition'!$J$20/100)),IF($B$12='Feedstuff nutrient composition'!$B$21,($C$30/('Feedstuff nutrient composition'!$J$21/100)),IF($B$12='Feedstuff nutrient composition'!$B$22,($C$30/('Feedstuff nutrient composition'!$J$22/100)),IF($B$12='Feedstuff nutrient composition'!$B$23,($C$30/('Feedstuff nutrient composition'!$J$23/100)),IF($B$12='Feedstuff nutrient composition'!$B$24,($C$30/('Feedstuff nutrient composition'!$J$24/100)),IF($B$12='Feedstuff nutrient composition'!$B$25,($C$30/('Feedstuff nutrient composition'!$J$25/100)),IF($B$12='Feedstuff nutrient composition'!$B$26,($C$30/('Feedstuff nutrient composition'!$J$26/100)),IF($B$12='Feedstuff nutrient composition'!$B$27,($C$30/('Feedstuff nutrient composition'!$J$27/100)),IF($B$12='Feedstuff nutrient composition'!$B$28,($C$30/('Feedstuff nutrient composition'!$J$28/100)),IF($B$12='Feedstuff nutrient composition'!$B$29,($C$30/('Feedstuff nutrient composition'!$J$29/100)),IF($B$12='Feedstuff nutrient composition'!$B$30,($C$30/('Feedstuff nutrient composition'!$J$30/100)),IF($B$12='Feedstuff nutrient composition'!$B$31,($C$30/('Feedstuff nutrient composition'!$J$31/100)),IF($B$12='Feedstuff nutrient composition'!$B$32,($C$30/('Feedstuff nutrient composition'!$J$32/100)),IF($B$12='Feedstuff nutrient composition'!$B$33,($C$30/('Feedstuff nutrient composition'!$J$33/100)),IF($B$12='Feedstuff nutrient composition'!$B$34,($C$30/('Feedstuff nutrient composition'!$J$34/100)),IF($B$12='Feedstuff nutrient composition'!$B$35,($C$30/('Feedstuff nutrient composition'!$J$35/100)),IF($B$12='Feedstuff nutrient composition'!$B$36,($C$30/('Feedstuff nutrient composition'!$J$36/100)),IF($B$12='Feedstuff nutrient composition'!$B$37,($C$30/('Feedstuff nutrient composition'!$J$37/100)),IF($B$12='Feedstuff nutrient composition'!$B$38,($C$30/('Feedstuff nutrient composition'!$J$38/100)),IF($B$12='Feedstuff nutrient composition'!$B$39,($C$30/('Feedstuff nutrient composition'!$J$39/100)),IF($B$12='Feedstuff nutrient composition'!$B$40,($C$30/('Feedstuff nutrient composition'!$J$40/100)),IF($B$12='Feedstuff nutrient composition'!$B$41,($C$30/('Feedstuff nutrient composition'!$J$41/100)),IF($B$12='Feedstuff nutrient composition'!$B$42,($C$30/('Feedstuff nutrient composition'!$J$42/100)),IF($B$12='Feedstuff nutrient composition'!$B$43,($C$30/('Feedstuff nutrient composition'!$J$43/100)),IF($B$12='Feedstuff nutrient composition'!$B$44,($C$30/('Feedstuff nutrient composition'!$J$44/100)),IF($B$12='Feedstuff nutrient composition'!$B$45,($C$30/('Feedstuff nutrient composition'!$J$45/100)),IF($B$12='Feedstuff nutrient composition'!$B$46,($C$30/('Feedstuff nutrient composition'!$J$46/100)),IF($B$12='Feedstuff nutrient composition'!$B$47,($C$30/('Feedstuff nutrient composition'!$J$47/100)),IF($B$12='Feedstuff nutrient composition'!$B$48,($C$30/('Feedstuff nutrient composition'!$J$48/100)),IF($B$12='Feedstuff nutrient composition'!$B$49,($C$30/('Feedstuff nutrient composition'!$J$49/100)),IF($B$12='Feedstuff nutrient composition'!$B$50,($C$30/('Feedstuff nutrient composition'!$J$50/100)),IF($B$12='Feedstuff nutrient composition'!$B$51,($C$30/('Feedstuff nutrient composition'!$J$51/100)),IF($B$12='Feedstuff nutrient composition'!$B$52,($C$30/('Feedstuff nutrient composition'!$J$52/100)),IF($B$12='Feedstuff nutrient composition'!$B$53,($C$30/('Feedstuff nutrient composition'!$J$53/100)),IF($B$12='Feedstuff nutrient composition'!$B$54,($C$30/('Feedstuff nutrient composition'!$J$54/100)),IF($B$12='Feedstuff nutrient composition'!$B$55,($C$30/('Feedstuff nutrient composition'!$J$55/100)),IF($B$12='Feedstuff nutrient composition'!$B$56,($C$30/('Feedstuff nutrient composition'!$J$56/100)),IF($B$12='Feedstuff nutrient composition'!$B$57,($C$30/('Feedstuff nutrient composition'!$J$57/100)),IF($B$12='Feedstuff nutrient composition'!$B$58,($C$30/('Feedstuff nutrient composition'!$J$58/100)),IF($B$12='Feedstuff nutrient composition'!$B$59,($C$30/('Feedstuff nutrient composition'!$J$59/100)),IF($B$12='Feedstuff nutrient composition'!$B$60,($C$30/('Feedstuff nutrient composition'!$J$60/100)),IF($B$12='Feedstuff nutrient composition'!$B$61,($C$30/('Feedstuff nutrient composition'!$J$61/100)),IF($B$12='Feedstuff nutrient composition'!$B$62,($C$30/('Feedstuff nutrient composition'!$J$62/100)),IF($B$12='Feedstuff nutrient composition'!$B$63,($C$30/('Feedstuff nutrient composition'!$J$63/100)),IF($B$12='Feedstuff nutrient composition'!$B$64,($C$30/('Feedstuff nutrient composition'!$J$64/100)),IF($B$12='Feedstuff nutrient composition'!$B$65,($C$30/('Feedstuff nutrient composition'!$J$65/100)),IF($B$12='Feedstuff nutrient composition'!$B$66,($C$30/('Feedstuff nutrient composition'!$J$66/100)),IF($B$12='Feedstuff nutrient composition'!$B$67,($C$30/('Feedstuff nutrient composition'!$J$67/100)),IF($B$12='Feedstuff nutrient composition'!$B$68,($C$30/('Feedstuff nutrient composition'!$J$68/100)),IF($B$12='Feedstuff nutrient composition'!$B$69,($C$30/('Feedstuff nutrient composition'!$J$69/100)),IF($B$12='Feedstuff nutrient composition'!$B$70,($C$30/('Feedstuff nutrient composition'!$J$70/100)),"MISSING INPUT"))))))))))))))))))))))))))))))))))))))))))))))))))))))))))))))</f>
        <v>MISSING INPUT</v>
      </c>
      <c r="E39" s="252" t="str">
        <f>IF($B$12='Feedstuff nutrient composition'!$B$9,($C$31/('Feedstuff nutrient composition'!$K$9/100)),IF($B$12='Feedstuff nutrient composition'!$B$10,($C$31/('Feedstuff nutrient composition'!$K$10/100)),IF($B$12='Feedstuff nutrient composition'!$B$11,($C$31/('Feedstuff nutrient composition'!$K$11/100)),IF($B$12='Feedstuff nutrient composition'!$B$12,($C$31/('Feedstuff nutrient composition'!$K$12/100)),IF($B$12='Feedstuff nutrient composition'!$B$13,($C$31/('Feedstuff nutrient composition'!$K$13/100)),IF($B$12='Feedstuff nutrient composition'!$B$14,($C$31/('Feedstuff nutrient composition'!$K$14/100)),IF($B$12='Feedstuff nutrient composition'!$B$15,($C$31/('Feedstuff nutrient composition'!$K$15/100)),IF($B$12='Feedstuff nutrient composition'!$B$16,($C$31/('Feedstuff nutrient composition'!$K$16/100)),IF($B$12='Feedstuff nutrient composition'!$B$17,($C$31/('Feedstuff nutrient composition'!$K$17/100)),IF($B$12='Feedstuff nutrient composition'!$B$18,($C$31/('Feedstuff nutrient composition'!$K$18/100)),IF($B$12='Feedstuff nutrient composition'!$B$19,($C$31/('Feedstuff nutrient composition'!$K$19/100)),IF($B$12='Feedstuff nutrient composition'!$B$20,($C$31/('Feedstuff nutrient composition'!$K$20/100)),IF($B$12='Feedstuff nutrient composition'!$B$21,($C$31/('Feedstuff nutrient composition'!$K$21/100)),IF($B$12='Feedstuff nutrient composition'!$B$22,($C$31/('Feedstuff nutrient composition'!$K$22/100)),IF($B$12='Feedstuff nutrient composition'!$B$23,($C$31/('Feedstuff nutrient composition'!$K$23/100)),IF($B$12='Feedstuff nutrient composition'!$B$24,($C$31/('Feedstuff nutrient composition'!$K$24/100)),IF($B$12='Feedstuff nutrient composition'!$B$25,($C$31/('Feedstuff nutrient composition'!$K$25/100)),IF($B$12='Feedstuff nutrient composition'!$B$26,($C$31/('Feedstuff nutrient composition'!$K$26/100)),IF($B$12='Feedstuff nutrient composition'!$B$27,($C$31/('Feedstuff nutrient composition'!$K$27/100)),IF($B$12='Feedstuff nutrient composition'!$B$28,($C$31/('Feedstuff nutrient composition'!$K$28/100)),IF($B$12='Feedstuff nutrient composition'!$B$29,($C$31/('Feedstuff nutrient composition'!$K$29/100)),IF($B$12='Feedstuff nutrient composition'!$B$30,($C$31/('Feedstuff nutrient composition'!$K$30/100)),IF($B$12='Feedstuff nutrient composition'!$B$31,($C$31/('Feedstuff nutrient composition'!$K$31/100)),IF($B$12='Feedstuff nutrient composition'!$B$32,($C$31/('Feedstuff nutrient composition'!$K$32/100)),IF($B$12='Feedstuff nutrient composition'!$B$33,($C$31/('Feedstuff nutrient composition'!$K$33/100)),IF($B$12='Feedstuff nutrient composition'!$B$34,($C$31/('Feedstuff nutrient composition'!$K$34/100)),IF($B$12='Feedstuff nutrient composition'!$B$35,($C$31/('Feedstuff nutrient composition'!$K$35/100)),IF($B$12='Feedstuff nutrient composition'!$B$36,($C$31/('Feedstuff nutrient composition'!$K$36/100)),IF($B$12='Feedstuff nutrient composition'!$B$37,($C$31/('Feedstuff nutrient composition'!$K$37/100)),IF($B$12='Feedstuff nutrient composition'!$B$38,($C$31/('Feedstuff nutrient composition'!$K$38/100)),IF($B$12='Feedstuff nutrient composition'!$B$39,($C$31/('Feedstuff nutrient composition'!$K$39/100)),IF($B$12='Feedstuff nutrient composition'!$B$40,($C$31/('Feedstuff nutrient composition'!$K$40/100)),IF($B$12='Feedstuff nutrient composition'!$B$41,($C$31/('Feedstuff nutrient composition'!$K$41/100)),IF($B$12='Feedstuff nutrient composition'!$B$42,($C$31/('Feedstuff nutrient composition'!$K$42/100)),IF($B$12='Feedstuff nutrient composition'!$B$43,($C$31/('Feedstuff nutrient composition'!$K$43/100)),IF($B$12='Feedstuff nutrient composition'!$B$44,($C$31/('Feedstuff nutrient composition'!$K$44/100)),IF($B$12='Feedstuff nutrient composition'!$B$45,($C$31/('Feedstuff nutrient composition'!$K$45/100)),IF($B$12='Feedstuff nutrient composition'!$B$46,($C$31/('Feedstuff nutrient composition'!$K$46/100)),IF($B$12='Feedstuff nutrient composition'!$B$47,($C$31/('Feedstuff nutrient composition'!$K$47/100)),IF($B$12='Feedstuff nutrient composition'!$B$48,($C$31/('Feedstuff nutrient composition'!$K$48/100)),IF($B$12='Feedstuff nutrient composition'!$B$49,($C$31/('Feedstuff nutrient composition'!$K$49/100)),IF($B$12='Feedstuff nutrient composition'!$B$50,($C$31/('Feedstuff nutrient composition'!$K$50/100)),IF($B$12='Feedstuff nutrient composition'!$B$51,($C$31/('Feedstuff nutrient composition'!$K$51/100)),IF($B$12='Feedstuff nutrient composition'!$B$52,($C$31/('Feedstuff nutrient composition'!$K$52/100)),IF($B$12='Feedstuff nutrient composition'!$B$53,($C$31/('Feedstuff nutrient composition'!$K$53/100)),IF($B$12='Feedstuff nutrient composition'!$B$54,($C$31/('Feedstuff nutrient composition'!$K$54/100)),IF($B$12='Feedstuff nutrient composition'!$B$55,($C$31/('Feedstuff nutrient composition'!$K$55/100)),IF($B$12='Feedstuff nutrient composition'!$B$56,($C$31/('Feedstuff nutrient composition'!$K$56/100)),IF($B$12='Feedstuff nutrient composition'!$B$57,($C$31/('Feedstuff nutrient composition'!$K$57/100)),IF($B$12='Feedstuff nutrient composition'!$B$58,($C$31/('Feedstuff nutrient composition'!$K$58/100)),IF($B$12='Feedstuff nutrient composition'!$B$59,($C$31/('Feedstuff nutrient composition'!$K$59/100)),IF($B$12='Feedstuff nutrient composition'!$B$60,($C$31/('Feedstuff nutrient composition'!$K$60/100)),IF($B$12='Feedstuff nutrient composition'!$B$61,($C$31/('Feedstuff nutrient composition'!$K$61/100)),IF($B$12='Feedstuff nutrient composition'!$B$62,($C$31/('Feedstuff nutrient composition'!$K$62/100)),IF($B$12='Feedstuff nutrient composition'!$B$63,($C$31/('Feedstuff nutrient composition'!$K$63/100)),IF($B$12='Feedstuff nutrient composition'!$B$64,($C$31/('Feedstuff nutrient composition'!$K$64/100)),IF($B$12='Feedstuff nutrient composition'!$B$65,($C$31/('Feedstuff nutrient composition'!$K$65/100)),IF($B$12='Feedstuff nutrient composition'!$B$66,($C$31/('Feedstuff nutrient composition'!$K$66/100)),IF($B$12='Feedstuff nutrient composition'!$B$67,($C$31/('Feedstuff nutrient composition'!$K$67/100)),IF($B$12='Feedstuff nutrient composition'!$B$68,($C$31/('Feedstuff nutrient composition'!$K$68/100)),IF($B$12='Feedstuff nutrient composition'!$B$69,($C$31/('Feedstuff nutrient composition'!$K$69/100)),IF($B$12='Feedstuff nutrient composition'!$B$70,($C$31/('Feedstuff nutrient composition'!$K$70/100)),"MISSING INPUT"))))))))))))))))))))))))))))))))))))))))))))))))))))))))))))))</f>
        <v>MISSING INPUT</v>
      </c>
      <c r="F39" s="253" t="str">
        <f>IF(AND(C39="MISSING INPUT",D39="MISSING INPUT",E39="MISSING INPUT"),"MISSING INPUT",MAX(C39:E39))</f>
        <v>MISSING INPUT</v>
      </c>
      <c r="G39" s="249"/>
      <c r="H39" s="220"/>
      <c r="I39" s="220"/>
    </row>
    <row r="40" spans="1:26" s="219" customFormat="1" ht="19.95" customHeight="1" x14ac:dyDescent="0.3">
      <c r="A40" s="220"/>
      <c r="B40" s="233" t="str">
        <f>IFERROR(IF($B$13="","MISSING INPUT",$B$13),"")</f>
        <v>MISSING INPUT</v>
      </c>
      <c r="C40" s="250" t="str">
        <f>IF($B$13='Feedstuff nutrient composition'!$B$9,($C$29/('Feedstuff nutrient composition'!$I$9/100)),IF($B$13='Feedstuff nutrient composition'!$B$10,($C$29/('Feedstuff nutrient composition'!$I$10/100)),IF($B$13='Feedstuff nutrient composition'!$B$11,($C$29/('Feedstuff nutrient composition'!$I$11/100)),IF($B$13='Feedstuff nutrient composition'!$B$12,($C$29/('Feedstuff nutrient composition'!$I$12/100)),IF($B$13='Feedstuff nutrient composition'!$B$13,($C$29/('Feedstuff nutrient composition'!$I$13/100)),IF($B$13='Feedstuff nutrient composition'!$B$14,($C$29/('Feedstuff nutrient composition'!$I$14/100)),IF($B$13='Feedstuff nutrient composition'!$B$15,($C$29/('Feedstuff nutrient composition'!$I$15/100)),IF($B$13='Feedstuff nutrient composition'!$B$16,($C$29/('Feedstuff nutrient composition'!$I$16/100)),IF($B$13='Feedstuff nutrient composition'!$B$17,($C$29/('Feedstuff nutrient composition'!$I$17/100)),IF($B$13='Feedstuff nutrient composition'!$B$18,($C$29/('Feedstuff nutrient composition'!$I$18/100)),IF($B$13='Feedstuff nutrient composition'!$B$19,($C$29/('Feedstuff nutrient composition'!$I$19/100)),IF($B$13='Feedstuff nutrient composition'!$B$20,($C$29/('Feedstuff nutrient composition'!$I$20/100)),IF($B$13='Feedstuff nutrient composition'!$B$21,($C$29/('Feedstuff nutrient composition'!$I$21/100)),IF($B$13='Feedstuff nutrient composition'!$B$22,($C$29/('Feedstuff nutrient composition'!$I$22/100)),IF($B$13='Feedstuff nutrient composition'!$B$23,($C$29/('Feedstuff nutrient composition'!$I$23/100)),IF($B$13='Feedstuff nutrient composition'!$B$24,($C$29/('Feedstuff nutrient composition'!$I$24/100)),IF($B$13='Feedstuff nutrient composition'!$B$25,($C$29/('Feedstuff nutrient composition'!$I$25/100)),IF($B$13='Feedstuff nutrient composition'!$B$26,($C$29/('Feedstuff nutrient composition'!$I$26/100)),IF($B$13='Feedstuff nutrient composition'!$B$27,($C$29/('Feedstuff nutrient composition'!$I$27/100)),IF($B$13='Feedstuff nutrient composition'!$B$28,($C$29/('Feedstuff nutrient composition'!$I$28/100)),IF($B$13='Feedstuff nutrient composition'!$B$29,($C$29/('Feedstuff nutrient composition'!$I$29/100)),IF($B$13='Feedstuff nutrient composition'!$B$30,($C$29/('Feedstuff nutrient composition'!$I$30/100)),IF($B$13='Feedstuff nutrient composition'!$B$31,($C$29/('Feedstuff nutrient composition'!$I$31/100)),IF($B$13='Feedstuff nutrient composition'!$B$32,($C$29/('Feedstuff nutrient composition'!$I$32/100)),IF($B$13='Feedstuff nutrient composition'!$B$33,($C$29/('Feedstuff nutrient composition'!$I$33/100)),IF($B$13='Feedstuff nutrient composition'!$B$34,($C$29/('Feedstuff nutrient composition'!$I$34/100)),IF($B$13='Feedstuff nutrient composition'!$B$35,($C$29/('Feedstuff nutrient composition'!$I$35/100)),IF($B$13='Feedstuff nutrient composition'!$B$36,($C$29/('Feedstuff nutrient composition'!$I$36/100)),IF($B$13='Feedstuff nutrient composition'!$B$37,($C$29/('Feedstuff nutrient composition'!$I$37/100)),IF($B$13='Feedstuff nutrient composition'!$B$38,($C$29/('Feedstuff nutrient composition'!$I$38/100)),IF($B$13='Feedstuff nutrient composition'!$B$39,($C$29/('Feedstuff nutrient composition'!$I$39/100)),IF($B$13='Feedstuff nutrient composition'!$B$40,($C$29/('Feedstuff nutrient composition'!$I$40/100)),IF($B$13='Feedstuff nutrient composition'!$B$41,($C$29/('Feedstuff nutrient composition'!$I$41/100)),IF($B$13='Feedstuff nutrient composition'!$B$42,($C$29/('Feedstuff nutrient composition'!$I$42/100)),IF($B$13='Feedstuff nutrient composition'!$B$43,($C$29/('Feedstuff nutrient composition'!$I$43/100)),IF($B$13='Feedstuff nutrient composition'!$B$44,($C$29/('Feedstuff nutrient composition'!$I$44/100)),IF($B$13='Feedstuff nutrient composition'!$B$45,($C$29/('Feedstuff nutrient composition'!$I$45/100)),IF($B$13='Feedstuff nutrient composition'!$B$46,($C$29/('Feedstuff nutrient composition'!$I$46/100)),IF($B$13='Feedstuff nutrient composition'!$B$47,($C$29/('Feedstuff nutrient composition'!$I$47/100)),IF($B$13='Feedstuff nutrient composition'!$B$48,($C$29/('Feedstuff nutrient composition'!$I$48/100)),IF($B$13='Feedstuff nutrient composition'!$B$49,($C$29/('Feedstuff nutrient composition'!$I$49/100)),IF($B$13='Feedstuff nutrient composition'!$B$50,($C$29/('Feedstuff nutrient composition'!$I$50/100)),IF($B$13='Feedstuff nutrient composition'!$B$51,($C$29/('Feedstuff nutrient composition'!$I$51/100)),IF($B$13='Feedstuff nutrient composition'!$B$52,($C$29/('Feedstuff nutrient composition'!$I$52/100)),IF($B$13='Feedstuff nutrient composition'!$B$53,($C$29/('Feedstuff nutrient composition'!$I$53/100)),IF($B$13='Feedstuff nutrient composition'!$B$54,($C$29/('Feedstuff nutrient composition'!$I$54/100)),IF($B$13='Feedstuff nutrient composition'!$B$55,($C$29/('Feedstuff nutrient composition'!$I$55/100)),IF($B$13='Feedstuff nutrient composition'!$B$56,($C$29/('Feedstuff nutrient composition'!$I$56/100)),IF($B$13='Feedstuff nutrient composition'!$B$57,($C$29/('Feedstuff nutrient composition'!$I$57/100)),IF($B$13='Feedstuff nutrient composition'!$B$58,($C$29/('Feedstuff nutrient composition'!$I$58/100)),IF($B$13='Feedstuff nutrient composition'!$B$59,($C$29/('Feedstuff nutrient composition'!$I$59/100)),IF($B$13='Feedstuff nutrient composition'!$B$60,($C$29/('Feedstuff nutrient composition'!$I$60/100)),IF($B$13='Feedstuff nutrient composition'!$B$61,($C$29/('Feedstuff nutrient composition'!$I$61/100)),IF($B$13='Feedstuff nutrient composition'!$B$62,($C$29/('Feedstuff nutrient composition'!$I$62/100)),IF($B$13='Feedstuff nutrient composition'!$B$63,($C$29/('Feedstuff nutrient composition'!$I$63/100)),IF($B$13='Feedstuff nutrient composition'!$B$64,($C$29/('Feedstuff nutrient composition'!$I$64/100)),IF($B$13='Feedstuff nutrient composition'!$B$65,($C$29/('Feedstuff nutrient composition'!$I$65/100)),IF($B$13='Feedstuff nutrient composition'!$B$66,($C$29/('Feedstuff nutrient composition'!$I$66/100)),IF($B$13='Feedstuff nutrient composition'!$B$67,($C$29/('Feedstuff nutrient composition'!$I$67/100)),IF($B$13='Feedstuff nutrient composition'!$B$68,($C$29/('Feedstuff nutrient composition'!$I$68/100)),IF($B$13='Feedstuff nutrient composition'!$B$69,($C$29/('Feedstuff nutrient composition'!$I$69/100)),IF($B$13='Feedstuff nutrient composition'!$B$70,($C$29/('Feedstuff nutrient composition'!$I$70/100)),"MISSING INPUT"))))))))))))))))))))))))))))))))))))))))))))))))))))))))))))))</f>
        <v>MISSING INPUT</v>
      </c>
      <c r="D40" s="251" t="str">
        <f>IF($B$13='Feedstuff nutrient composition'!$B$9,($C$30/('Feedstuff nutrient composition'!$J$9/100)),IF($B$13='Feedstuff nutrient composition'!$B$10,($C$30/('Feedstuff nutrient composition'!$J$10/100)),IF($B$13='Feedstuff nutrient composition'!$B$11,($C$30/('Feedstuff nutrient composition'!$J$11/100)),IF($B$13='Feedstuff nutrient composition'!$B$12,($C$30/('Feedstuff nutrient composition'!$J$12/100)),IF($B$13='Feedstuff nutrient composition'!$B$13,($C$30/('Feedstuff nutrient composition'!$J$13/100)),IF($B$13='Feedstuff nutrient composition'!$B$14,($C$30/('Feedstuff nutrient composition'!$J$14/100)),IF($B$13='Feedstuff nutrient composition'!$B$15,($C$30/('Feedstuff nutrient composition'!$J$15/100)),IF($B$13='Feedstuff nutrient composition'!$B$16,($C$30/('Feedstuff nutrient composition'!$J$16/100)),IF($B$13='Feedstuff nutrient composition'!$B$17,($C$30/('Feedstuff nutrient composition'!$J$17/100)),IF($B$13='Feedstuff nutrient composition'!$B$18,($C$30/('Feedstuff nutrient composition'!$J$18/100)),IF($B$13='Feedstuff nutrient composition'!$B$19,($C$30/('Feedstuff nutrient composition'!$J$19/100)),IF($B$13='Feedstuff nutrient composition'!$B$20,($C$30/('Feedstuff nutrient composition'!$J$20/100)),IF($B$13='Feedstuff nutrient composition'!$B$21,($C$30/('Feedstuff nutrient composition'!$J$21/100)),IF($B$13='Feedstuff nutrient composition'!$B$22,($C$30/('Feedstuff nutrient composition'!$J$22/100)),IF($B$13='Feedstuff nutrient composition'!$B$23,($C$30/('Feedstuff nutrient composition'!$J$23/100)),IF($B$13='Feedstuff nutrient composition'!$B$24,($C$30/('Feedstuff nutrient composition'!$J$24/100)),IF($B$13='Feedstuff nutrient composition'!$B$25,($C$30/('Feedstuff nutrient composition'!$J$25/100)),IF($B$13='Feedstuff nutrient composition'!$B$26,($C$30/('Feedstuff nutrient composition'!$J$26/100)),IF($B$13='Feedstuff nutrient composition'!$B$27,($C$30/('Feedstuff nutrient composition'!$J$27/100)),IF($B$13='Feedstuff nutrient composition'!$B$28,($C$30/('Feedstuff nutrient composition'!$J$28/100)),IF($B$13='Feedstuff nutrient composition'!$B$29,($C$30/('Feedstuff nutrient composition'!$J$29/100)),IF($B$13='Feedstuff nutrient composition'!$B$30,($C$30/('Feedstuff nutrient composition'!$J$30/100)),IF($B$13='Feedstuff nutrient composition'!$B$31,($C$30/('Feedstuff nutrient composition'!$J$31/100)),IF($B$13='Feedstuff nutrient composition'!$B$32,($C$30/('Feedstuff nutrient composition'!$J$32/100)),IF($B$13='Feedstuff nutrient composition'!$B$33,($C$30/('Feedstuff nutrient composition'!$J$33/100)),IF($B$13='Feedstuff nutrient composition'!$B$34,($C$30/('Feedstuff nutrient composition'!$J$34/100)),IF($B$13='Feedstuff nutrient composition'!$B$35,($C$30/('Feedstuff nutrient composition'!$J$35/100)),IF($B$13='Feedstuff nutrient composition'!$B$36,($C$30/('Feedstuff nutrient composition'!$J$36/100)),IF($B$13='Feedstuff nutrient composition'!$B$37,($C$30/('Feedstuff nutrient composition'!$J$37/100)),IF($B$13='Feedstuff nutrient composition'!$B$38,($C$30/('Feedstuff nutrient composition'!$J$38/100)),IF($B$13='Feedstuff nutrient composition'!$B$39,($C$30/('Feedstuff nutrient composition'!$J$39/100)),IF($B$13='Feedstuff nutrient composition'!$B$40,($C$30/('Feedstuff nutrient composition'!$J$40/100)),IF($B$13='Feedstuff nutrient composition'!$B$41,($C$30/('Feedstuff nutrient composition'!$J$41/100)),IF($B$13='Feedstuff nutrient composition'!$B$42,($C$30/('Feedstuff nutrient composition'!$J$42/100)),IF($B$13='Feedstuff nutrient composition'!$B$43,($C$30/('Feedstuff nutrient composition'!$J$43/100)),IF($B$13='Feedstuff nutrient composition'!$B$44,($C$30/('Feedstuff nutrient composition'!$J$44/100)),IF($B$13='Feedstuff nutrient composition'!$B$45,($C$30/('Feedstuff nutrient composition'!$J$45/100)),IF($B$13='Feedstuff nutrient composition'!$B$46,($C$30/('Feedstuff nutrient composition'!$J$46/100)),IF($B$13='Feedstuff nutrient composition'!$B$47,($C$30/('Feedstuff nutrient composition'!$J$47/100)),IF($B$13='Feedstuff nutrient composition'!$B$48,($C$30/('Feedstuff nutrient composition'!$J$48/100)),IF($B$13='Feedstuff nutrient composition'!$B$49,($C$30/('Feedstuff nutrient composition'!$J$49/100)),IF($B$13='Feedstuff nutrient composition'!$B$50,($C$30/('Feedstuff nutrient composition'!$J$50/100)),IF($B$13='Feedstuff nutrient composition'!$B$51,($C$30/('Feedstuff nutrient composition'!$J$51/100)),IF($B$13='Feedstuff nutrient composition'!$B$52,($C$30/('Feedstuff nutrient composition'!$J$52/100)),IF($B$13='Feedstuff nutrient composition'!$B$53,($C$30/('Feedstuff nutrient composition'!$J$53/100)),IF($B$13='Feedstuff nutrient composition'!$B$54,($C$30/('Feedstuff nutrient composition'!$J$54/100)),IF($B$13='Feedstuff nutrient composition'!$B$55,($C$30/('Feedstuff nutrient composition'!$J$55/100)),IF($B$13='Feedstuff nutrient composition'!$B$56,($C$30/('Feedstuff nutrient composition'!$J$56/100)),IF($B$13='Feedstuff nutrient composition'!$B$57,($C$30/('Feedstuff nutrient composition'!$J$57/100)),IF($B$13='Feedstuff nutrient composition'!$B$58,($C$30/('Feedstuff nutrient composition'!$J$58/100)),IF($B$13='Feedstuff nutrient composition'!$B$59,($C$30/('Feedstuff nutrient composition'!$J$59/100)),IF($B$13='Feedstuff nutrient composition'!$B$60,($C$30/('Feedstuff nutrient composition'!$J$60/100)),IF($B$13='Feedstuff nutrient composition'!$B$61,($C$30/('Feedstuff nutrient composition'!$J$61/100)),IF($B$13='Feedstuff nutrient composition'!$B$62,($C$30/('Feedstuff nutrient composition'!$J$62/100)),IF($B$13='Feedstuff nutrient composition'!$B$63,($C$30/('Feedstuff nutrient composition'!$J$63/100)),IF($B$13='Feedstuff nutrient composition'!$B$64,($C$30/('Feedstuff nutrient composition'!$J$64/100)),IF($B$13='Feedstuff nutrient composition'!$B$65,($C$30/('Feedstuff nutrient composition'!$J$65/100)),IF($B$13='Feedstuff nutrient composition'!$B$66,($C$30/('Feedstuff nutrient composition'!$J$66/100)),IF($B$13='Feedstuff nutrient composition'!$B$67,($C$30/('Feedstuff nutrient composition'!$J$67/100)),IF($B$13='Feedstuff nutrient composition'!$B$68,($C$30/('Feedstuff nutrient composition'!$J$68/100)),IF($B$13='Feedstuff nutrient composition'!$B$69,($C$30/('Feedstuff nutrient composition'!$J$69/100)),IF($B$13='Feedstuff nutrient composition'!$B$70,($C$30/('Feedstuff nutrient composition'!$J$70/100)),"MISSING INPUT"))))))))))))))))))))))))))))))))))))))))))))))))))))))))))))))</f>
        <v>MISSING INPUT</v>
      </c>
      <c r="E40" s="252" t="str">
        <f>IF($B$13='Feedstuff nutrient composition'!$B$9,($C$31/('Feedstuff nutrient composition'!$K$9/100)),IF($B$13='Feedstuff nutrient composition'!$B$10,($C$31/('Feedstuff nutrient composition'!$K$10/100)),IF($B$13='Feedstuff nutrient composition'!$B$11,($C$31/('Feedstuff nutrient composition'!$K$11/100)),IF($B$13='Feedstuff nutrient composition'!$B$12,($C$31/('Feedstuff nutrient composition'!$K$12/100)),IF($B$13='Feedstuff nutrient composition'!$B$13,($C$31/('Feedstuff nutrient composition'!$K$13/100)),IF($B$13='Feedstuff nutrient composition'!$B$14,($C$31/('Feedstuff nutrient composition'!$K$14/100)),IF($B$13='Feedstuff nutrient composition'!$B$15,($C$31/('Feedstuff nutrient composition'!$K$15/100)),IF($B$13='Feedstuff nutrient composition'!$B$16,($C$31/('Feedstuff nutrient composition'!$K$16/100)),IF($B$13='Feedstuff nutrient composition'!$B$17,($C$31/('Feedstuff nutrient composition'!$K$17/100)),IF($B$13='Feedstuff nutrient composition'!$B$18,($C$31/('Feedstuff nutrient composition'!$K$18/100)),IF($B$13='Feedstuff nutrient composition'!$B$19,($C$31/('Feedstuff nutrient composition'!$K$19/100)),IF($B$13='Feedstuff nutrient composition'!$B$20,($C$31/('Feedstuff nutrient composition'!$K$20/100)),IF($B$13='Feedstuff nutrient composition'!$B$21,($C$31/('Feedstuff nutrient composition'!$K$21/100)),IF($B$13='Feedstuff nutrient composition'!$B$22,($C$31/('Feedstuff nutrient composition'!$K$22/100)),IF($B$13='Feedstuff nutrient composition'!$B$23,($C$31/('Feedstuff nutrient composition'!$K$23/100)),IF($B$13='Feedstuff nutrient composition'!$B$24,($C$31/('Feedstuff nutrient composition'!$K$24/100)),IF($B$13='Feedstuff nutrient composition'!$B$25,($C$31/('Feedstuff nutrient composition'!$K$25/100)),IF($B$13='Feedstuff nutrient composition'!$B$26,($C$31/('Feedstuff nutrient composition'!$K$26/100)),IF($B$13='Feedstuff nutrient composition'!$B$27,($C$31/('Feedstuff nutrient composition'!$K$27/100)),IF($B$13='Feedstuff nutrient composition'!$B$28,($C$31/('Feedstuff nutrient composition'!$K$28/100)),IF($B$13='Feedstuff nutrient composition'!$B$29,($C$31/('Feedstuff nutrient composition'!$K$29/100)),IF($B$13='Feedstuff nutrient composition'!$B$30,($C$31/('Feedstuff nutrient composition'!$K$30/100)),IF($B$13='Feedstuff nutrient composition'!$B$31,($C$31/('Feedstuff nutrient composition'!$K$31/100)),IF($B$13='Feedstuff nutrient composition'!$B$32,($C$31/('Feedstuff nutrient composition'!$K$32/100)),IF($B$13='Feedstuff nutrient composition'!$B$33,($C$31/('Feedstuff nutrient composition'!$K$33/100)),IF($B$13='Feedstuff nutrient composition'!$B$34,($C$31/('Feedstuff nutrient composition'!$K$34/100)),IF($B$13='Feedstuff nutrient composition'!$B$35,($C$31/('Feedstuff nutrient composition'!$K$35/100)),IF($B$13='Feedstuff nutrient composition'!$B$36,($C$31/('Feedstuff nutrient composition'!$K$36/100)),IF($B$13='Feedstuff nutrient composition'!$B$37,($C$31/('Feedstuff nutrient composition'!$K$37/100)),IF($B$13='Feedstuff nutrient composition'!$B$38,($C$31/('Feedstuff nutrient composition'!$K$38/100)),IF($B$13='Feedstuff nutrient composition'!$B$39,($C$31/('Feedstuff nutrient composition'!$K$39/100)),IF($B$13='Feedstuff nutrient composition'!$B$40,($C$31/('Feedstuff nutrient composition'!$K$40/100)),IF($B$13='Feedstuff nutrient composition'!$B$41,($C$31/('Feedstuff nutrient composition'!$K$41/100)),IF($B$13='Feedstuff nutrient composition'!$B$42,($C$31/('Feedstuff nutrient composition'!$K$42/100)),IF($B$13='Feedstuff nutrient composition'!$B$43,($C$31/('Feedstuff nutrient composition'!$K$43/100)),IF($B$13='Feedstuff nutrient composition'!$B$44,($C$31/('Feedstuff nutrient composition'!$K$44/100)),IF($B$13='Feedstuff nutrient composition'!$B$45,($C$31/('Feedstuff nutrient composition'!$K$45/100)),IF($B$13='Feedstuff nutrient composition'!$B$46,($C$31/('Feedstuff nutrient composition'!$K$46/100)),IF($B$13='Feedstuff nutrient composition'!$B$47,($C$31/('Feedstuff nutrient composition'!$K$47/100)),IF($B$13='Feedstuff nutrient composition'!$B$48,($C$31/('Feedstuff nutrient composition'!$K$48/100)),IF($B$13='Feedstuff nutrient composition'!$B$49,($C$31/('Feedstuff nutrient composition'!$K$49/100)),IF($B$13='Feedstuff nutrient composition'!$B$50,($C$31/('Feedstuff nutrient composition'!$K$50/100)),IF($B$13='Feedstuff nutrient composition'!$B$51,($C$31/('Feedstuff nutrient composition'!$K$51/100)),IF($B$13='Feedstuff nutrient composition'!$B$52,($C$31/('Feedstuff nutrient composition'!$K$52/100)),IF($B$13='Feedstuff nutrient composition'!$B$53,($C$31/('Feedstuff nutrient composition'!$K$53/100)),IF($B$13='Feedstuff nutrient composition'!$B$54,($C$31/('Feedstuff nutrient composition'!$K$54/100)),IF($B$13='Feedstuff nutrient composition'!$B$55,($C$31/('Feedstuff nutrient composition'!$K$55/100)),IF($B$13='Feedstuff nutrient composition'!$B$56,($C$31/('Feedstuff nutrient composition'!$K$56/100)),IF($B$13='Feedstuff nutrient composition'!$B$57,($C$31/('Feedstuff nutrient composition'!$K$57/100)),IF($B$13='Feedstuff nutrient composition'!$B$58,($C$31/('Feedstuff nutrient composition'!$K$58/100)),IF($B$13='Feedstuff nutrient composition'!$B$59,($C$31/('Feedstuff nutrient composition'!$K$59/100)),IF($B$13='Feedstuff nutrient composition'!$B$60,($C$31/('Feedstuff nutrient composition'!$K$60/100)),IF($B$13='Feedstuff nutrient composition'!$B$61,($C$31/('Feedstuff nutrient composition'!$K$61/100)),IF($B$13='Feedstuff nutrient composition'!$B$62,($C$31/('Feedstuff nutrient composition'!$K$62/100)),IF($B$13='Feedstuff nutrient composition'!$B$63,($C$31/('Feedstuff nutrient composition'!$K$63/100)),IF($B$13='Feedstuff nutrient composition'!$B$64,($C$31/('Feedstuff nutrient composition'!$K$64/100)),IF($B$13='Feedstuff nutrient composition'!$B$65,($C$31/('Feedstuff nutrient composition'!$K$65/100)),IF($B$13='Feedstuff nutrient composition'!$B$66,($C$31/('Feedstuff nutrient composition'!$K$66/100)),IF($B$13='Feedstuff nutrient composition'!$B$67,($C$31/('Feedstuff nutrient composition'!$K$67/100)),IF($B$13='Feedstuff nutrient composition'!$B$68,($C$31/('Feedstuff nutrient composition'!$K$68/100)),IF($B$13='Feedstuff nutrient composition'!$B$69,($C$31/('Feedstuff nutrient composition'!$K$69/100)),IF($B$13='Feedstuff nutrient composition'!$B$70,($C$31/('Feedstuff nutrient composition'!$K$70/100)),"MISSING INPUT"))))))))))))))))))))))))))))))))))))))))))))))))))))))))))))))</f>
        <v>MISSING INPUT</v>
      </c>
      <c r="F40" s="253" t="str">
        <f>IF(AND(C40="MISSING INPUT",D40="MISSING INPUT",E40="MISSING INPUT"),"MISSING INPUT",MAX(C40:E40))</f>
        <v>MISSING INPUT</v>
      </c>
      <c r="G40" s="249"/>
      <c r="H40" s="220"/>
      <c r="I40" s="220"/>
    </row>
    <row r="41" spans="1:26" s="219" customFormat="1" ht="19.95" customHeight="1" thickBot="1" x14ac:dyDescent="0.35">
      <c r="A41" s="220"/>
      <c r="B41" s="237" t="str">
        <f>IFERROR(IF($B$14="","MISSING INPUT",$B$14),"")</f>
        <v>MISSING INPUT</v>
      </c>
      <c r="C41" s="254" t="str">
        <f>IF($B$14='Feedstuff nutrient composition'!$B$9,($C$29/('Feedstuff nutrient composition'!$I$9/100)),IF($B$14='Feedstuff nutrient composition'!$B$10,($C$29/('Feedstuff nutrient composition'!$I$10/100)),IF($B$14='Feedstuff nutrient composition'!$B$11,($C$29/('Feedstuff nutrient composition'!$I$11/100)),IF($B$14='Feedstuff nutrient composition'!$B$12,($C$29/('Feedstuff nutrient composition'!$I$12/100)),IF($B$14='Feedstuff nutrient composition'!$B$13,($C$29/('Feedstuff nutrient composition'!$I$13/100)),IF($B$14='Feedstuff nutrient composition'!$B$14,($C$29/('Feedstuff nutrient composition'!$I$14/100)),IF($B$14='Feedstuff nutrient composition'!$B$15,($C$29/('Feedstuff nutrient composition'!$I$15/100)),IF($B$14='Feedstuff nutrient composition'!$B$16,($C$29/('Feedstuff nutrient composition'!$I$16/100)),IF($B$14='Feedstuff nutrient composition'!$B$17,($C$29/('Feedstuff nutrient composition'!$I$17/100)),IF($B$14='Feedstuff nutrient composition'!$B$18,($C$29/('Feedstuff nutrient composition'!$I$18/100)),IF($B$14='Feedstuff nutrient composition'!$B$19,($C$29/('Feedstuff nutrient composition'!$I$19/100)),IF($B$14='Feedstuff nutrient composition'!$B$20,($C$29/('Feedstuff nutrient composition'!$I$20/100)),IF($B$14='Feedstuff nutrient composition'!$B$21,($C$29/('Feedstuff nutrient composition'!$I$21/100)),IF($B$14='Feedstuff nutrient composition'!$B$22,($C$29/('Feedstuff nutrient composition'!$I$22/100)),IF($B$14='Feedstuff nutrient composition'!$B$23,($C$29/('Feedstuff nutrient composition'!$I$23/100)),IF($B$14='Feedstuff nutrient composition'!$B$24,($C$29/('Feedstuff nutrient composition'!$I$24/100)),IF($B$14='Feedstuff nutrient composition'!$B$25,($C$29/('Feedstuff nutrient composition'!$I$25/100)),IF($B$14='Feedstuff nutrient composition'!$B$26,($C$29/('Feedstuff nutrient composition'!$I$26/100)),IF($B$14='Feedstuff nutrient composition'!$B$27,($C$29/('Feedstuff nutrient composition'!$I$27/100)),IF($B$14='Feedstuff nutrient composition'!$B$28,($C$29/('Feedstuff nutrient composition'!$I$28/100)),IF($B$14='Feedstuff nutrient composition'!$B$29,($C$29/('Feedstuff nutrient composition'!$I$29/100)),IF($B$14='Feedstuff nutrient composition'!$B$30,($C$29/('Feedstuff nutrient composition'!$I$30/100)),IF($B$14='Feedstuff nutrient composition'!$B$31,($C$29/('Feedstuff nutrient composition'!$I$31/100)),IF($B$14='Feedstuff nutrient composition'!$B$32,($C$29/('Feedstuff nutrient composition'!$I$32/100)),IF($B$14='Feedstuff nutrient composition'!$B$33,($C$29/('Feedstuff nutrient composition'!$I$33/100)),IF($B$14='Feedstuff nutrient composition'!$B$34,($C$29/('Feedstuff nutrient composition'!$I$34/100)),IF($B$14='Feedstuff nutrient composition'!$B$35,($C$29/('Feedstuff nutrient composition'!$I$35/100)),IF($B$14='Feedstuff nutrient composition'!$B$36,($C$29/('Feedstuff nutrient composition'!$I$36/100)),IF($B$14='Feedstuff nutrient composition'!$B$37,($C$29/('Feedstuff nutrient composition'!$I$37/100)),IF($B$14='Feedstuff nutrient composition'!$B$38,($C$29/('Feedstuff nutrient composition'!$I$38/100)),IF($B$14='Feedstuff nutrient composition'!$B$39,($C$29/('Feedstuff nutrient composition'!$I$39/100)),IF($B$14='Feedstuff nutrient composition'!$B$40,($C$29/('Feedstuff nutrient composition'!$I$40/100)),IF($B$14='Feedstuff nutrient composition'!$B$41,($C$29/('Feedstuff nutrient composition'!$I$41/100)),IF($B$14='Feedstuff nutrient composition'!$B$42,($C$29/('Feedstuff nutrient composition'!$I$42/100)),IF($B$14='Feedstuff nutrient composition'!$B$43,($C$29/('Feedstuff nutrient composition'!$I$43/100)),IF($B$14='Feedstuff nutrient composition'!$B$44,($C$29/('Feedstuff nutrient composition'!$I$44/100)),IF($B$14='Feedstuff nutrient composition'!$B$45,($C$29/('Feedstuff nutrient composition'!$I$45/100)),IF($B$14='Feedstuff nutrient composition'!$B$46,($C$29/('Feedstuff nutrient composition'!$I$46/100)),IF($B$14='Feedstuff nutrient composition'!$B$47,($C$29/('Feedstuff nutrient composition'!$I$47/100)),IF($B$14='Feedstuff nutrient composition'!$B$48,($C$29/('Feedstuff nutrient composition'!$I$48/100)),IF($B$14='Feedstuff nutrient composition'!$B$49,($C$29/('Feedstuff nutrient composition'!$I$49/100)),IF($B$14='Feedstuff nutrient composition'!$B$50,($C$29/('Feedstuff nutrient composition'!$I$50/100)),IF($B$14='Feedstuff nutrient composition'!$B$51,($C$29/('Feedstuff nutrient composition'!$I$51/100)),IF($B$14='Feedstuff nutrient composition'!$B$52,($C$29/('Feedstuff nutrient composition'!$I$52/100)),IF($B$14='Feedstuff nutrient composition'!$B$53,($C$29/('Feedstuff nutrient composition'!$I$53/100)),IF($B$14='Feedstuff nutrient composition'!$B$54,($C$29/('Feedstuff nutrient composition'!$I$54/100)),IF($B$14='Feedstuff nutrient composition'!$B$55,($C$29/('Feedstuff nutrient composition'!$I$55/100)),IF($B$14='Feedstuff nutrient composition'!$B$56,($C$29/('Feedstuff nutrient composition'!$I$56/100)),IF($B$14='Feedstuff nutrient composition'!$B$57,($C$29/('Feedstuff nutrient composition'!$I$57/100)),IF($B$14='Feedstuff nutrient composition'!$B$58,($C$29/('Feedstuff nutrient composition'!$I$58/100)),IF($B$14='Feedstuff nutrient composition'!$B$59,($C$29/('Feedstuff nutrient composition'!$I$59/100)),IF($B$14='Feedstuff nutrient composition'!$B$60,($C$29/('Feedstuff nutrient composition'!$I$60/100)),IF($B$14='Feedstuff nutrient composition'!$B$61,($C$29/('Feedstuff nutrient composition'!$I$61/100)),IF($B$14='Feedstuff nutrient composition'!$B$62,($C$29/('Feedstuff nutrient composition'!$I$62/100)),IF($B$14='Feedstuff nutrient composition'!$B$63,($C$29/('Feedstuff nutrient composition'!$I$63/100)),IF($B$14='Feedstuff nutrient composition'!$B$64,($C$29/('Feedstuff nutrient composition'!$I$64/100)),IF($B$14='Feedstuff nutrient composition'!$B$65,($C$29/('Feedstuff nutrient composition'!$I$65/100)),IF($B$14='Feedstuff nutrient composition'!$B$66,($C$29/('Feedstuff nutrient composition'!$I$66/100)),IF($B$14='Feedstuff nutrient composition'!$B$67,($C$29/('Feedstuff nutrient composition'!$I$67/100)),IF($B$14='Feedstuff nutrient composition'!$B$68,($C$29/('Feedstuff nutrient composition'!$I$68/100)),IF($B$14='Feedstuff nutrient composition'!$B$69,($C$29/('Feedstuff nutrient composition'!$I$69/100)),IF($B$14='Feedstuff nutrient composition'!$B$70,($C$29/('Feedstuff nutrient composition'!$I$70/100)),"MISSING INPUT"))))))))))))))))))))))))))))))))))))))))))))))))))))))))))))))</f>
        <v>MISSING INPUT</v>
      </c>
      <c r="D41" s="255" t="str">
        <f>IF($B$14='Feedstuff nutrient composition'!$B$9,($C$30/('Feedstuff nutrient composition'!$J$9/100)),IF($B$14='Feedstuff nutrient composition'!$B$10,($C$30/('Feedstuff nutrient composition'!$J$10/100)),IF($B$14='Feedstuff nutrient composition'!$B$11,($C$30/('Feedstuff nutrient composition'!$J$11/100)),IF($B$14='Feedstuff nutrient composition'!$B$12,($C$30/('Feedstuff nutrient composition'!$J$12/100)),IF($B$14='Feedstuff nutrient composition'!$B$13,($C$30/('Feedstuff nutrient composition'!$J$13/100)),IF($B$14='Feedstuff nutrient composition'!$B$14,($C$30/('Feedstuff nutrient composition'!$J$14/100)),IF($B$14='Feedstuff nutrient composition'!$B$15,($C$30/('Feedstuff nutrient composition'!$J$15/100)),IF($B$14='Feedstuff nutrient composition'!$B$16,($C$30/('Feedstuff nutrient composition'!$J$16/100)),IF($B$14='Feedstuff nutrient composition'!$B$17,($C$30/('Feedstuff nutrient composition'!$J$17/100)),IF($B$14='Feedstuff nutrient composition'!$B$18,($C$30/('Feedstuff nutrient composition'!$J$18/100)),IF($B$14='Feedstuff nutrient composition'!$B$19,($C$30/('Feedstuff nutrient composition'!$J$19/100)),IF($B$14='Feedstuff nutrient composition'!$B$20,($C$30/('Feedstuff nutrient composition'!$J$20/100)),IF($B$14='Feedstuff nutrient composition'!$B$21,($C$30/('Feedstuff nutrient composition'!$J$21/100)),IF($B$14='Feedstuff nutrient composition'!$B$22,($C$30/('Feedstuff nutrient composition'!$J$22/100)),IF($B$14='Feedstuff nutrient composition'!$B$23,($C$30/('Feedstuff nutrient composition'!$J$23/100)),IF($B$14='Feedstuff nutrient composition'!$B$24,($C$30/('Feedstuff nutrient composition'!$J$24/100)),IF($B$14='Feedstuff nutrient composition'!$B$25,($C$30/('Feedstuff nutrient composition'!$J$25/100)),IF($B$14='Feedstuff nutrient composition'!$B$26,($C$30/('Feedstuff nutrient composition'!$J$26/100)),IF($B$14='Feedstuff nutrient composition'!$B$27,($C$30/('Feedstuff nutrient composition'!$J$27/100)),IF($B$14='Feedstuff nutrient composition'!$B$28,($C$30/('Feedstuff nutrient composition'!$J$28/100)),IF($B$14='Feedstuff nutrient composition'!$B$29,($C$30/('Feedstuff nutrient composition'!$J$29/100)),IF($B$14='Feedstuff nutrient composition'!$B$30,($C$30/('Feedstuff nutrient composition'!$J$30/100)),IF($B$14='Feedstuff nutrient composition'!$B$31,($C$30/('Feedstuff nutrient composition'!$J$31/100)),IF($B$14='Feedstuff nutrient composition'!$B$32,($C$30/('Feedstuff nutrient composition'!$J$32/100)),IF($B$14='Feedstuff nutrient composition'!$B$33,($C$30/('Feedstuff nutrient composition'!$J$33/100)),IF($B$14='Feedstuff nutrient composition'!$B$34,($C$30/('Feedstuff nutrient composition'!$J$34/100)),IF($B$14='Feedstuff nutrient composition'!$B$35,($C$30/('Feedstuff nutrient composition'!$J$35/100)),IF($B$14='Feedstuff nutrient composition'!$B$36,($C$30/('Feedstuff nutrient composition'!$J$36/100)),IF($B$14='Feedstuff nutrient composition'!$B$37,($C$30/('Feedstuff nutrient composition'!$J$37/100)),IF($B$14='Feedstuff nutrient composition'!$B$38,($C$30/('Feedstuff nutrient composition'!$J$38/100)),IF($B$14='Feedstuff nutrient composition'!$B$39,($C$30/('Feedstuff nutrient composition'!$J$39/100)),IF($B$14='Feedstuff nutrient composition'!$B$40,($C$30/('Feedstuff nutrient composition'!$J$40/100)),IF($B$14='Feedstuff nutrient composition'!$B$41,($C$30/('Feedstuff nutrient composition'!$J$41/100)),IF($B$14='Feedstuff nutrient composition'!$B$42,($C$30/('Feedstuff nutrient composition'!$J$42/100)),IF($B$14='Feedstuff nutrient composition'!$B$43,($C$30/('Feedstuff nutrient composition'!$J$43/100)),IF($B$14='Feedstuff nutrient composition'!$B$44,($C$30/('Feedstuff nutrient composition'!$J$44/100)),IF($B$14='Feedstuff nutrient composition'!$B$45,($C$30/('Feedstuff nutrient composition'!$J$45/100)),IF($B$14='Feedstuff nutrient composition'!$B$46,($C$30/('Feedstuff nutrient composition'!$J$46/100)),IF($B$14='Feedstuff nutrient composition'!$B$47,($C$30/('Feedstuff nutrient composition'!$J$47/100)),IF($B$14='Feedstuff nutrient composition'!$B$48,($C$30/('Feedstuff nutrient composition'!$J$48/100)),IF($B$14='Feedstuff nutrient composition'!$B$49,($C$30/('Feedstuff nutrient composition'!$J$49/100)),IF($B$14='Feedstuff nutrient composition'!$B$50,($C$30/('Feedstuff nutrient composition'!$J$50/100)),IF($B$14='Feedstuff nutrient composition'!$B$51,($C$30/('Feedstuff nutrient composition'!$J$51/100)),IF($B$14='Feedstuff nutrient composition'!$B$52,($C$30/('Feedstuff nutrient composition'!$J$52/100)),IF($B$14='Feedstuff nutrient composition'!$B$53,($C$30/('Feedstuff nutrient composition'!$J$53/100)),IF($B$14='Feedstuff nutrient composition'!$B$54,($C$30/('Feedstuff nutrient composition'!$J$54/100)),IF($B$14='Feedstuff nutrient composition'!$B$55,($C$30/('Feedstuff nutrient composition'!$J$55/100)),IF($B$14='Feedstuff nutrient composition'!$B$56,($C$30/('Feedstuff nutrient composition'!$J$56/100)),IF($B$14='Feedstuff nutrient composition'!$B$57,($C$30/('Feedstuff nutrient composition'!$J$57/100)),IF($B$14='Feedstuff nutrient composition'!$B$58,($C$30/('Feedstuff nutrient composition'!$J$58/100)),IF($B$14='Feedstuff nutrient composition'!$B$59,($C$30/('Feedstuff nutrient composition'!$J$59/100)),IF($B$14='Feedstuff nutrient composition'!$B$60,($C$30/('Feedstuff nutrient composition'!$J$60/100)),IF($B$14='Feedstuff nutrient composition'!$B$61,($C$30/('Feedstuff nutrient composition'!$J$61/100)),IF($B$14='Feedstuff nutrient composition'!$B$62,($C$30/('Feedstuff nutrient composition'!$J$62/100)),IF($B$14='Feedstuff nutrient composition'!$B$63,($C$30/('Feedstuff nutrient composition'!$J$63/100)),IF($B$14='Feedstuff nutrient composition'!$B$64,($C$30/('Feedstuff nutrient composition'!$J$64/100)),IF($B$14='Feedstuff nutrient composition'!$B$65,($C$30/('Feedstuff nutrient composition'!$J$65/100)),IF($B$14='Feedstuff nutrient composition'!$B$66,($C$30/('Feedstuff nutrient composition'!$J$66/100)),IF($B$14='Feedstuff nutrient composition'!$B$67,($C$30/('Feedstuff nutrient composition'!$J$67/100)),IF($B$14='Feedstuff nutrient composition'!$B$68,($C$30/('Feedstuff nutrient composition'!$J$68/100)),IF($B$14='Feedstuff nutrient composition'!$B$69,($C$30/('Feedstuff nutrient composition'!$J$69/100)),IF($B$14='Feedstuff nutrient composition'!$B$70,($C$30/('Feedstuff nutrient composition'!$J$70/100)),"MISSING INPUT"))))))))))))))))))))))))))))))))))))))))))))))))))))))))))))))</f>
        <v>MISSING INPUT</v>
      </c>
      <c r="E41" s="256" t="str">
        <f>IF($B$14='Feedstuff nutrient composition'!$B$9,($C$31/('Feedstuff nutrient composition'!$K$9/100)),IF($B$14='Feedstuff nutrient composition'!$B$10,($C$31/('Feedstuff nutrient composition'!$K$10/100)),IF($B$14='Feedstuff nutrient composition'!$B$11,($C$31/('Feedstuff nutrient composition'!$K$11/100)),IF($B$14='Feedstuff nutrient composition'!$B$12,($C$31/('Feedstuff nutrient composition'!$K$12/100)),IF($B$14='Feedstuff nutrient composition'!$B$13,($C$31/('Feedstuff nutrient composition'!$K$13/100)),IF($B$14='Feedstuff nutrient composition'!$B$14,($C$31/('Feedstuff nutrient composition'!$K$14/100)),IF($B$14='Feedstuff nutrient composition'!$B$15,($C$31/('Feedstuff nutrient composition'!$K$15/100)),IF($B$14='Feedstuff nutrient composition'!$B$16,($C$31/('Feedstuff nutrient composition'!$K$16/100)),IF($B$14='Feedstuff nutrient composition'!$B$17,($C$31/('Feedstuff nutrient composition'!$K$17/100)),IF($B$14='Feedstuff nutrient composition'!$B$18,($C$31/('Feedstuff nutrient composition'!$K$18/100)),IF($B$14='Feedstuff nutrient composition'!$B$19,($C$31/('Feedstuff nutrient composition'!$K$19/100)),IF($B$14='Feedstuff nutrient composition'!$B$20,($C$31/('Feedstuff nutrient composition'!$K$20/100)),IF($B$14='Feedstuff nutrient composition'!$B$21,($C$31/('Feedstuff nutrient composition'!$K$21/100)),IF($B$14='Feedstuff nutrient composition'!$B$22,($C$31/('Feedstuff nutrient composition'!$K$22/100)),IF($B$14='Feedstuff nutrient composition'!$B$23,($C$31/('Feedstuff nutrient composition'!$K$23/100)),IF($B$14='Feedstuff nutrient composition'!$B$24,($C$31/('Feedstuff nutrient composition'!$K$24/100)),IF($B$14='Feedstuff nutrient composition'!$B$25,($C$31/('Feedstuff nutrient composition'!$K$25/100)),IF($B$14='Feedstuff nutrient composition'!$B$26,($C$31/('Feedstuff nutrient composition'!$K$26/100)),IF($B$14='Feedstuff nutrient composition'!$B$27,($C$31/('Feedstuff nutrient composition'!$K$27/100)),IF($B$14='Feedstuff nutrient composition'!$B$28,($C$31/('Feedstuff nutrient composition'!$K$28/100)),IF($B$14='Feedstuff nutrient composition'!$B$29,($C$31/('Feedstuff nutrient composition'!$K$29/100)),IF($B$14='Feedstuff nutrient composition'!$B$30,($C$31/('Feedstuff nutrient composition'!$K$30/100)),IF($B$14='Feedstuff nutrient composition'!$B$31,($C$31/('Feedstuff nutrient composition'!$K$31/100)),IF($B$14='Feedstuff nutrient composition'!$B$32,($C$31/('Feedstuff nutrient composition'!$K$32/100)),IF($B$14='Feedstuff nutrient composition'!$B$33,($C$31/('Feedstuff nutrient composition'!$K$33/100)),IF($B$14='Feedstuff nutrient composition'!$B$34,($C$31/('Feedstuff nutrient composition'!$K$34/100)),IF($B$14='Feedstuff nutrient composition'!$B$35,($C$31/('Feedstuff nutrient composition'!$K$35/100)),IF($B$14='Feedstuff nutrient composition'!$B$36,($C$31/('Feedstuff nutrient composition'!$K$36/100)),IF($B$14='Feedstuff nutrient composition'!$B$37,($C$31/('Feedstuff nutrient composition'!$K$37/100)),IF($B$14='Feedstuff nutrient composition'!$B$38,($C$31/('Feedstuff nutrient composition'!$K$38/100)),IF($B$14='Feedstuff nutrient composition'!$B$39,($C$31/('Feedstuff nutrient composition'!$K$39/100)),IF($B$14='Feedstuff nutrient composition'!$B$40,($C$31/('Feedstuff nutrient composition'!$K$40/100)),IF($B$14='Feedstuff nutrient composition'!$B$41,($C$31/('Feedstuff nutrient composition'!$K$41/100)),IF($B$14='Feedstuff nutrient composition'!$B$42,($C$31/('Feedstuff nutrient composition'!$K$42/100)),IF($B$14='Feedstuff nutrient composition'!$B$43,($C$31/('Feedstuff nutrient composition'!$K$43/100)),IF($B$14='Feedstuff nutrient composition'!$B$44,($C$31/('Feedstuff nutrient composition'!$K$44/100)),IF($B$14='Feedstuff nutrient composition'!$B$45,($C$31/('Feedstuff nutrient composition'!$K$45/100)),IF($B$14='Feedstuff nutrient composition'!$B$46,($C$31/('Feedstuff nutrient composition'!$K$46/100)),IF($B$14='Feedstuff nutrient composition'!$B$47,($C$31/('Feedstuff nutrient composition'!$K$47/100)),IF($B$14='Feedstuff nutrient composition'!$B$48,($C$31/('Feedstuff nutrient composition'!$K$48/100)),IF($B$14='Feedstuff nutrient composition'!$B$49,($C$31/('Feedstuff nutrient composition'!$K$49/100)),IF($B$14='Feedstuff nutrient composition'!$B$50,($C$31/('Feedstuff nutrient composition'!$K$50/100)),IF($B$14='Feedstuff nutrient composition'!$B$51,($C$31/('Feedstuff nutrient composition'!$K$51/100)),IF($B$14='Feedstuff nutrient composition'!$B$52,($C$31/('Feedstuff nutrient composition'!$K$52/100)),IF($B$14='Feedstuff nutrient composition'!$B$53,($C$31/('Feedstuff nutrient composition'!$K$53/100)),IF($B$14='Feedstuff nutrient composition'!$B$54,($C$31/('Feedstuff nutrient composition'!$K$54/100)),IF($B$14='Feedstuff nutrient composition'!$B$55,($C$31/('Feedstuff nutrient composition'!$K$55/100)),IF($B$14='Feedstuff nutrient composition'!$B$56,($C$31/('Feedstuff nutrient composition'!$K$56/100)),IF($B$14='Feedstuff nutrient composition'!$B$57,($C$31/('Feedstuff nutrient composition'!$K$57/100)),IF($B$14='Feedstuff nutrient composition'!$B$58,($C$31/('Feedstuff nutrient composition'!$K$58/100)),IF($B$14='Feedstuff nutrient composition'!$B$59,($C$31/('Feedstuff nutrient composition'!$K$59/100)),IF($B$14='Feedstuff nutrient composition'!$B$60,($C$31/('Feedstuff nutrient composition'!$K$60/100)),IF($B$14='Feedstuff nutrient composition'!$B$61,($C$31/('Feedstuff nutrient composition'!$K$61/100)),IF($B$14='Feedstuff nutrient composition'!$B$62,($C$31/('Feedstuff nutrient composition'!$K$62/100)),IF($B$14='Feedstuff nutrient composition'!$B$63,($C$31/('Feedstuff nutrient composition'!$K$63/100)),IF($B$14='Feedstuff nutrient composition'!$B$64,($C$31/('Feedstuff nutrient composition'!$K$64/100)),IF($B$14='Feedstuff nutrient composition'!$B$65,($C$31/('Feedstuff nutrient composition'!$K$65/100)),IF($B$14='Feedstuff nutrient composition'!$B$66,($C$31/('Feedstuff nutrient composition'!$K$66/100)),IF($B$14='Feedstuff nutrient composition'!$B$67,($C$31/('Feedstuff nutrient composition'!$K$67/100)),IF($B$14='Feedstuff nutrient composition'!$B$68,($C$31/('Feedstuff nutrient composition'!$K$68/100)),IF($B$14='Feedstuff nutrient composition'!$B$69,($C$31/('Feedstuff nutrient composition'!$K$69/100)),IF($B$14='Feedstuff nutrient composition'!$B$70,($C$31/('Feedstuff nutrient composition'!$K$70/100)),"MISSING INPUT"))))))))))))))))))))))))))))))))))))))))))))))))))))))))))))))</f>
        <v>MISSING INPUT</v>
      </c>
      <c r="F41" s="257" t="str">
        <f>IF(AND(C41="MISSING INPUT",D41="MISSING INPUT",E41="MISSING INPUT"),"MISSING INPUT",MAX(C41:E41))</f>
        <v>MISSING INPUT</v>
      </c>
      <c r="G41" s="249"/>
      <c r="H41" s="220"/>
      <c r="I41" s="220"/>
    </row>
    <row r="42" spans="1:26" s="219" customFormat="1" ht="19.95" customHeight="1" thickTop="1" x14ac:dyDescent="0.3">
      <c r="A42" s="220"/>
      <c r="B42" s="161"/>
      <c r="C42" s="258"/>
      <c r="D42" s="258"/>
      <c r="E42" s="258"/>
      <c r="F42" s="249"/>
      <c r="G42" s="259"/>
      <c r="H42" s="260"/>
      <c r="I42" s="220"/>
    </row>
    <row r="43" spans="1:26" s="219" customFormat="1" ht="19.95" customHeight="1" thickBot="1" x14ac:dyDescent="0.35">
      <c r="A43" s="220"/>
      <c r="B43" s="221"/>
      <c r="C43" s="261"/>
      <c r="D43" s="261"/>
      <c r="E43" s="261"/>
      <c r="F43" s="262"/>
      <c r="G43" s="263"/>
      <c r="H43" s="225"/>
      <c r="I43" s="220"/>
    </row>
    <row r="44" spans="1:26" s="219" customFormat="1" ht="40.049999999999997" customHeight="1" thickTop="1" x14ac:dyDescent="0.3">
      <c r="A44" s="220"/>
      <c r="B44" s="164" t="s">
        <v>92</v>
      </c>
      <c r="C44" s="264" t="s">
        <v>200</v>
      </c>
      <c r="D44" s="265"/>
      <c r="E44" s="265"/>
      <c r="F44" s="266"/>
      <c r="G44" s="267"/>
      <c r="H44" s="220"/>
      <c r="I44" s="220"/>
    </row>
    <row r="45" spans="1:26" s="219" customFormat="1" ht="40.049999999999997" customHeight="1" x14ac:dyDescent="0.3">
      <c r="A45" s="220"/>
      <c r="B45" s="243"/>
      <c r="C45" s="368" t="s">
        <v>182</v>
      </c>
      <c r="D45" s="370" t="s">
        <v>180</v>
      </c>
      <c r="E45" s="366" t="s">
        <v>181</v>
      </c>
      <c r="F45" s="371" t="s">
        <v>126</v>
      </c>
      <c r="G45" s="442" t="s">
        <v>281</v>
      </c>
      <c r="H45" s="443"/>
      <c r="I45" s="220"/>
      <c r="K45" s="269" t="s">
        <v>206</v>
      </c>
      <c r="L45" s="269" t="s">
        <v>207</v>
      </c>
      <c r="M45" s="269" t="s">
        <v>208</v>
      </c>
      <c r="N45" s="269" t="s">
        <v>209</v>
      </c>
      <c r="O45" s="270"/>
      <c r="P45" s="269" t="s">
        <v>210</v>
      </c>
      <c r="Q45" s="269" t="s">
        <v>211</v>
      </c>
      <c r="R45" s="269" t="s">
        <v>212</v>
      </c>
      <c r="S45" s="269" t="s">
        <v>213</v>
      </c>
      <c r="T45" s="269" t="s">
        <v>214</v>
      </c>
      <c r="V45" s="269" t="s">
        <v>215</v>
      </c>
      <c r="W45" s="269" t="s">
        <v>216</v>
      </c>
      <c r="X45" s="269" t="s">
        <v>217</v>
      </c>
      <c r="Y45" s="269" t="s">
        <v>218</v>
      </c>
      <c r="Z45" s="269" t="s">
        <v>219</v>
      </c>
    </row>
    <row r="46" spans="1:26" s="219" customFormat="1" ht="40.049999999999997" customHeight="1" x14ac:dyDescent="0.3">
      <c r="A46" s="220"/>
      <c r="B46" s="271" t="str">
        <f>IFERROR(IF($B$10="","MISSING INPUT",$B$10),"")</f>
        <v>MISSING INPUT</v>
      </c>
      <c r="C46" s="272" t="str">
        <f>IFERROR(IF(AND($C$20="Yes",$D$20&lt;$F$37),"Required intake is greater than self-limited intake",$F$37*$C$32*$C$28),"MISSING INPUT")</f>
        <v>MISSING INPUT</v>
      </c>
      <c r="D46" s="273" t="str">
        <f>IFERROR(IF(C46="Required intake is greater than self-limited intake","OPTION NOT APPLICABLE",IF(C46="MISSING INPUT","MISSING INPUT",IF(H10=0,0,F46-(F46*(1-(H10/100)))))),"MISSING INPUT")</f>
        <v>MISSING INPUT</v>
      </c>
      <c r="E46" s="274" t="str">
        <f>IFERROR(IF(C46="Required intake is greater than self-limited intake","OPTION NOT APPLICABLE",IF(C46="MISSING INPUT","MISSING INPUT",IF(H20=0,0,F46-D46-C46))),"MISSING INPUT")</f>
        <v>MISSING INPUT</v>
      </c>
      <c r="F46" s="275" t="str">
        <f>IFERROR(IF(C46="Required intake is greater than self-limited intake","OPTION NOT APPLICABLE",C46/((100-H10)/100)/((100-H20)/100)),"MISSING INPUT")</f>
        <v>MISSING INPUT</v>
      </c>
      <c r="G46" s="444"/>
      <c r="H46" s="443"/>
      <c r="I46" s="220"/>
      <c r="K46" s="276" t="e">
        <f>IF(C46=0,100,F37*$C$32*$C$28)</f>
        <v>#VALUE!</v>
      </c>
      <c r="L46" s="276" t="str">
        <f>IF(D46=0,N46-(N46*(1-(H10/100))),D46)</f>
        <v>MISSING INPUT</v>
      </c>
      <c r="M46" s="276" t="str">
        <f>IF(E46=0,N46-L46-K46,E46)</f>
        <v>MISSING INPUT</v>
      </c>
      <c r="N46" s="276" t="str">
        <f>IF(F46=0,K46/((100-H10)/100)/((100-H20)/100),F46)</f>
        <v>MISSING INPUT</v>
      </c>
      <c r="P46" s="277">
        <f>IFERROR(IF(OR(C10=0,D10=0),0,N46*(C10/D10)),"MISSING INPUT")</f>
        <v>0</v>
      </c>
      <c r="Q46" s="277">
        <f>IFERROR(IF(OR(E10=0,D10=0),0,N46*(E10/D10)),"MISSING INPUT")</f>
        <v>0</v>
      </c>
      <c r="R46" s="277">
        <f>IFERROR(IF(OR(F10=0,G10=0),0,N46*(G10/F10)),"MISSING INPUT")</f>
        <v>0</v>
      </c>
      <c r="S46" s="277">
        <f>IFERROR(IF(OR(G20=0,E20=0),0,(N46-L46)*(G20/E20)),"MISSING INPUT")</f>
        <v>0</v>
      </c>
      <c r="T46" s="277">
        <f>P46+Q46+R46+S46</f>
        <v>0</v>
      </c>
      <c r="V46" s="278" t="e">
        <f>(P46/T46)</f>
        <v>#DIV/0!</v>
      </c>
      <c r="W46" s="278" t="e">
        <f>(Q46/T46)</f>
        <v>#DIV/0!</v>
      </c>
      <c r="X46" s="278" t="e">
        <f>(R46/T46)</f>
        <v>#DIV/0!</v>
      </c>
      <c r="Y46" s="278" t="e">
        <f>(S46/T46)</f>
        <v>#DIV/0!</v>
      </c>
    </row>
    <row r="47" spans="1:26" s="219" customFormat="1" ht="40.049999999999997" customHeight="1" x14ac:dyDescent="0.3">
      <c r="A47" s="220"/>
      <c r="B47" s="279" t="str">
        <f>IFERROR(IF($B$11="","MISSING INPUT",$B$11),"")</f>
        <v>MISSING INPUT</v>
      </c>
      <c r="C47" s="280" t="str">
        <f>IFERROR(IF(AND($C$21="Yes",$D$21&lt;$F$38),"Required intake is greater than self-limited intake",$F$38*$C$32*$C$28),"MISSING INPUT")</f>
        <v>MISSING INPUT</v>
      </c>
      <c r="D47" s="281" t="str">
        <f>IFERROR(IF(C47="Required intake is greater than self-limited intake","OPTION NOT APPLICABLE",IF(C47="MISSING INPUT","MISSING INPUT",IF(H11=0,0,F47-(F47*(1-(H11/100)))))),"MISSING INPUT")</f>
        <v>MISSING INPUT</v>
      </c>
      <c r="E47" s="282" t="str">
        <f>IFERROR(IF(C47="Required intake is greater than self-limited intake","OPTION NOT APPLICABLE",IF(C47="MISSING INPUT","MISSING INPUT",IF(H21=0,0,F47-D47-C47))),"MISSING INPUT")</f>
        <v>MISSING INPUT</v>
      </c>
      <c r="F47" s="283" t="str">
        <f>IFERROR(IF(C47="Required intake is greater than self-limited intake","OPTION NOT APPLICABLE",C47/((100-H11)/100)/((100-H21)/100)),"MISSING INPUT")</f>
        <v>MISSING INPUT</v>
      </c>
      <c r="G47" s="444"/>
      <c r="H47" s="443"/>
      <c r="I47" s="220"/>
      <c r="K47" s="276" t="e">
        <f t="shared" ref="K47:K50" si="0">IF(C47=0,100,F38*$C$32*$C$28)</f>
        <v>#VALUE!</v>
      </c>
      <c r="L47" s="276" t="str">
        <f t="shared" ref="L47:L50" si="1">IF(D47=0,N47-(N47*(1-(H11/100))),D47)</f>
        <v>MISSING INPUT</v>
      </c>
      <c r="M47" s="276" t="str">
        <f t="shared" ref="M47:M50" si="2">IF(E47=0,N47-L47-K47,E47)</f>
        <v>MISSING INPUT</v>
      </c>
      <c r="N47" s="276" t="str">
        <f t="shared" ref="N47:N50" si="3">IF(F47=0,K47/((100-H11)/100)/((100-H21)/100),F47)</f>
        <v>MISSING INPUT</v>
      </c>
      <c r="P47" s="277">
        <f t="shared" ref="P47:P50" si="4">IFERROR(IF(OR(C11=0,D11=0),0,N47*(C11/D11)),"MISSING INPUT")</f>
        <v>0</v>
      </c>
      <c r="Q47" s="277">
        <f t="shared" ref="Q47:Q50" si="5">IFERROR(IF(OR(E11=0,D11=0),0,N47*(E11/D11)),"MISSING INPUT")</f>
        <v>0</v>
      </c>
      <c r="R47" s="277">
        <f t="shared" ref="R47:R50" si="6">IFERROR(IF(OR(F11=0,G11=0),0,N47*(G11/F11)),"MISSING INPUT")</f>
        <v>0</v>
      </c>
      <c r="S47" s="277">
        <f t="shared" ref="S47:S50" si="7">IFERROR(IF(OR(G21=0,E21=0),0,(N47-L47)*(G21/E21)),"MISSING INPUT")</f>
        <v>0</v>
      </c>
      <c r="T47" s="277">
        <f t="shared" ref="T47:T50" si="8">P47+Q47+R47+S47</f>
        <v>0</v>
      </c>
      <c r="V47" s="278" t="e">
        <f t="shared" ref="V47:V50" si="9">(P47/T47)</f>
        <v>#DIV/0!</v>
      </c>
      <c r="W47" s="278" t="e">
        <f t="shared" ref="W47:W50" si="10">(Q47/T47)</f>
        <v>#DIV/0!</v>
      </c>
      <c r="X47" s="278" t="e">
        <f t="shared" ref="X47:X50" si="11">(R47/T47)</f>
        <v>#DIV/0!</v>
      </c>
      <c r="Y47" s="278" t="e">
        <f t="shared" ref="Y47:Y50" si="12">(S47/T47)</f>
        <v>#DIV/0!</v>
      </c>
    </row>
    <row r="48" spans="1:26" s="219" customFormat="1" ht="40.049999999999997" customHeight="1" x14ac:dyDescent="0.3">
      <c r="A48" s="220"/>
      <c r="B48" s="279" t="str">
        <f>IFERROR(IF($B$12="","MISSING INPUT",$B$12),"")</f>
        <v>MISSING INPUT</v>
      </c>
      <c r="C48" s="280" t="str">
        <f>IFERROR(IF(AND($C$22="Yes",$D$22&lt;$F$39),"Required intake is greater than self-limited intake",$F$39*$C$32*$C$28),"MISSING INPUT")</f>
        <v>MISSING INPUT</v>
      </c>
      <c r="D48" s="281" t="str">
        <f>IFERROR(IF(C48="Required intake is greater than self-limited intake","OPTION NOT APPLICABLE",IF(C48="MISSING INPUT","MISSING INPUT",IF(H12=0,0,F48-(F48*(1-(H12/100)))))),"MISSING INPUT")</f>
        <v>MISSING INPUT</v>
      </c>
      <c r="E48" s="282" t="str">
        <f>IFERROR(IF(C48="Required intake is greater than self-limited intake","OPTION NOT APPLICABLE",IF(C48="MISSING INPUT","MISSING INPUT",IF(H22=0,0,F48-D48-C48))),"MISSING INPUT")</f>
        <v>MISSING INPUT</v>
      </c>
      <c r="F48" s="283" t="str">
        <f>IFERROR(IF(C48="Required intake is greater than self-limited intake","OPTION NOT APPLICABLE",C48/((100-H12)/100)/((100-H22)/100)),"MISSING INPUT")</f>
        <v>MISSING INPUT</v>
      </c>
      <c r="G48" s="444"/>
      <c r="H48" s="443"/>
      <c r="I48" s="220"/>
      <c r="K48" s="276" t="e">
        <f t="shared" si="0"/>
        <v>#VALUE!</v>
      </c>
      <c r="L48" s="276" t="str">
        <f t="shared" si="1"/>
        <v>MISSING INPUT</v>
      </c>
      <c r="M48" s="276" t="str">
        <f t="shared" si="2"/>
        <v>MISSING INPUT</v>
      </c>
      <c r="N48" s="276" t="str">
        <f t="shared" si="3"/>
        <v>MISSING INPUT</v>
      </c>
      <c r="P48" s="277">
        <f t="shared" si="4"/>
        <v>0</v>
      </c>
      <c r="Q48" s="277">
        <f t="shared" si="5"/>
        <v>0</v>
      </c>
      <c r="R48" s="277">
        <f t="shared" si="6"/>
        <v>0</v>
      </c>
      <c r="S48" s="277">
        <f t="shared" si="7"/>
        <v>0</v>
      </c>
      <c r="T48" s="277">
        <f t="shared" si="8"/>
        <v>0</v>
      </c>
      <c r="V48" s="278" t="e">
        <f t="shared" si="9"/>
        <v>#DIV/0!</v>
      </c>
      <c r="W48" s="278" t="e">
        <f t="shared" si="10"/>
        <v>#DIV/0!</v>
      </c>
      <c r="X48" s="278" t="e">
        <f t="shared" si="11"/>
        <v>#DIV/0!</v>
      </c>
      <c r="Y48" s="278" t="e">
        <f t="shared" si="12"/>
        <v>#DIV/0!</v>
      </c>
    </row>
    <row r="49" spans="1:25" s="219" customFormat="1" ht="40.049999999999997" customHeight="1" x14ac:dyDescent="0.3">
      <c r="A49" s="220"/>
      <c r="B49" s="279" t="str">
        <f>IFERROR(IF($B$13="","MISSING INPUT",$B$13),"")</f>
        <v>MISSING INPUT</v>
      </c>
      <c r="C49" s="280" t="str">
        <f>IFERROR(IF(AND($C$23="Yes",$D$23&lt;$F$40),"Required intake is greater than self-limited intake",$F$40*$C$32*$C$28),"MISSING INPUT")</f>
        <v>MISSING INPUT</v>
      </c>
      <c r="D49" s="281" t="str">
        <f>IFERROR(IF(C49="Required intake is greater than self-limited intake","OPTION NOT APPLICABLE",IF(C49="MISSING INPUT","MISSING INPUT",IF(H13=0,0,F49-(F49*(1-(H13/100)))))),"MISSING INPUT")</f>
        <v>MISSING INPUT</v>
      </c>
      <c r="E49" s="282" t="str">
        <f>IFERROR(IF(C49="Required intake is greater than self-limited intake","OPTION NOT APPLICABLE",IF(C49="MISSING INPUT","MISSING INPUT",IF(H23=0,0,F49-D49-C49))),"MISSING INPUT")</f>
        <v>MISSING INPUT</v>
      </c>
      <c r="F49" s="283" t="str">
        <f>IFERROR(IF(C49="Required intake is greater than self-limited intake","OPTION NOT APPLICABLE",C49/((100-H13)/100)/((100-H23)/100)),"MISSING INPUT")</f>
        <v>MISSING INPUT</v>
      </c>
      <c r="G49" s="445" t="s">
        <v>257</v>
      </c>
      <c r="H49" s="446"/>
      <c r="I49" s="220"/>
      <c r="K49" s="276" t="e">
        <f t="shared" si="0"/>
        <v>#VALUE!</v>
      </c>
      <c r="L49" s="276" t="str">
        <f t="shared" si="1"/>
        <v>MISSING INPUT</v>
      </c>
      <c r="M49" s="276" t="str">
        <f t="shared" si="2"/>
        <v>MISSING INPUT</v>
      </c>
      <c r="N49" s="276" t="str">
        <f t="shared" si="3"/>
        <v>MISSING INPUT</v>
      </c>
      <c r="P49" s="277">
        <f t="shared" si="4"/>
        <v>0</v>
      </c>
      <c r="Q49" s="277">
        <f t="shared" si="5"/>
        <v>0</v>
      </c>
      <c r="R49" s="277">
        <f t="shared" si="6"/>
        <v>0</v>
      </c>
      <c r="S49" s="277">
        <f t="shared" si="7"/>
        <v>0</v>
      </c>
      <c r="T49" s="277">
        <f t="shared" si="8"/>
        <v>0</v>
      </c>
      <c r="V49" s="278" t="e">
        <f t="shared" si="9"/>
        <v>#DIV/0!</v>
      </c>
      <c r="W49" s="278" t="e">
        <f t="shared" si="10"/>
        <v>#DIV/0!</v>
      </c>
      <c r="X49" s="278" t="e">
        <f t="shared" si="11"/>
        <v>#DIV/0!</v>
      </c>
      <c r="Y49" s="278" t="e">
        <f t="shared" si="12"/>
        <v>#DIV/0!</v>
      </c>
    </row>
    <row r="50" spans="1:25" s="219" customFormat="1" ht="40.049999999999997" customHeight="1" thickBot="1" x14ac:dyDescent="0.35">
      <c r="A50" s="220"/>
      <c r="B50" s="284" t="str">
        <f>IFERROR(IF($B$14="","MISSING INPUT",$B$14),"")</f>
        <v>MISSING INPUT</v>
      </c>
      <c r="C50" s="285" t="str">
        <f>IFERROR(IF(AND($C$24="Yes",$D$24&lt;$F$41),"Required intake is greater than self-limited intake",$F$41*$C$32*$C$28),"MISSING INPUT")</f>
        <v>MISSING INPUT</v>
      </c>
      <c r="D50" s="286" t="str">
        <f>IFERROR(IF(C50="Required intake is greater than self-limited intake","OPTION NOT APPLICABLE",IF(C50="MISSING INPUT","MISSING INPUT",IF(H14=0,0,F50-(F50*(1-(H14/100)))))),"MISSING INPUT")</f>
        <v>MISSING INPUT</v>
      </c>
      <c r="E50" s="287" t="str">
        <f>IFERROR(IF(C50="Required intake is greater than self-limited intake","OPTION NOT APPLICABLE",IF(C50="MISSING INPUT","MISSING INPUT",IF(H24=0,0,F50-D50-C50))),"MISSING INPUT")</f>
        <v>MISSING INPUT</v>
      </c>
      <c r="F50" s="288" t="str">
        <f>IFERROR(IF(C50="Required intake is greater than self-limited intake","OPTION NOT APPLICABLE",C50/((100-H14)/100)/((100-H24)/100)),"MISSING INPUT")</f>
        <v>MISSING INPUT</v>
      </c>
      <c r="G50" s="445"/>
      <c r="H50" s="446"/>
      <c r="I50" s="220"/>
      <c r="K50" s="276" t="e">
        <f t="shared" si="0"/>
        <v>#VALUE!</v>
      </c>
      <c r="L50" s="276" t="str">
        <f t="shared" si="1"/>
        <v>MISSING INPUT</v>
      </c>
      <c r="M50" s="276" t="str">
        <f t="shared" si="2"/>
        <v>MISSING INPUT</v>
      </c>
      <c r="N50" s="276" t="str">
        <f t="shared" si="3"/>
        <v>MISSING INPUT</v>
      </c>
      <c r="P50" s="277">
        <f t="shared" si="4"/>
        <v>0</v>
      </c>
      <c r="Q50" s="277">
        <f t="shared" si="5"/>
        <v>0</v>
      </c>
      <c r="R50" s="277">
        <f t="shared" si="6"/>
        <v>0</v>
      </c>
      <c r="S50" s="277">
        <f t="shared" si="7"/>
        <v>0</v>
      </c>
      <c r="T50" s="277">
        <f t="shared" si="8"/>
        <v>0</v>
      </c>
      <c r="V50" s="278" t="e">
        <f t="shared" si="9"/>
        <v>#DIV/0!</v>
      </c>
      <c r="W50" s="278" t="e">
        <f t="shared" si="10"/>
        <v>#DIV/0!</v>
      </c>
      <c r="X50" s="278" t="e">
        <f t="shared" si="11"/>
        <v>#DIV/0!</v>
      </c>
      <c r="Y50" s="278" t="e">
        <f t="shared" si="12"/>
        <v>#DIV/0!</v>
      </c>
    </row>
    <row r="51" spans="1:25" s="219" customFormat="1" ht="19.95" customHeight="1" thickTop="1" x14ac:dyDescent="0.3">
      <c r="A51" s="220"/>
      <c r="B51" s="161"/>
      <c r="C51" s="289"/>
      <c r="D51" s="289"/>
      <c r="E51" s="289"/>
      <c r="F51" s="290"/>
      <c r="G51" s="268"/>
      <c r="H51" s="291"/>
      <c r="I51" s="220"/>
    </row>
    <row r="52" spans="1:25" s="219" customFormat="1" ht="19.95" customHeight="1" thickBot="1" x14ac:dyDescent="0.35">
      <c r="A52" s="220"/>
      <c r="B52" s="292"/>
      <c r="C52" s="225"/>
      <c r="D52" s="225"/>
      <c r="E52" s="225"/>
      <c r="F52" s="225"/>
      <c r="G52" s="225"/>
      <c r="H52" s="293"/>
      <c r="I52" s="220"/>
    </row>
    <row r="53" spans="1:25" s="219" customFormat="1" ht="19.95" customHeight="1" thickTop="1" x14ac:dyDescent="0.3">
      <c r="A53" s="220"/>
      <c r="B53" s="294" t="s">
        <v>92</v>
      </c>
      <c r="C53" s="295" t="s">
        <v>205</v>
      </c>
      <c r="D53" s="296"/>
      <c r="E53" s="296"/>
      <c r="F53" s="296"/>
      <c r="G53" s="296"/>
      <c r="H53" s="297"/>
      <c r="I53" s="220"/>
    </row>
    <row r="54" spans="1:25" s="219" customFormat="1" ht="19.95" customHeight="1" x14ac:dyDescent="0.3">
      <c r="A54" s="220"/>
      <c r="B54" s="298"/>
      <c r="C54" s="372" t="s">
        <v>204</v>
      </c>
      <c r="D54" s="373" t="s">
        <v>9</v>
      </c>
      <c r="E54" s="374" t="s">
        <v>4</v>
      </c>
      <c r="F54" s="375" t="s">
        <v>5</v>
      </c>
      <c r="G54" s="376" t="s">
        <v>275</v>
      </c>
      <c r="H54" s="377" t="s">
        <v>276</v>
      </c>
      <c r="I54" s="220"/>
      <c r="J54" s="299"/>
    </row>
    <row r="55" spans="1:25" s="219" customFormat="1" ht="19.95" customHeight="1" x14ac:dyDescent="0.3">
      <c r="A55" s="220"/>
      <c r="B55" s="300" t="str">
        <f>IFERROR(IF($B$10="","MISSING INPUT",$B$10),"")</f>
        <v>MISSING INPUT</v>
      </c>
      <c r="C55" s="301" t="str">
        <f>IFERROR(IF(N46="OPTION NOT APPLICABLE","NOT APPLICABLE",IF(AND(C10=0,E10=0,G10=0,G20=0),"MISSING INPUT",IF(AND(C10&gt;0,E10=0,G10=0,G20=0),(((C10/D10)*N46)/K46),IF(AND(C10=0,E10&gt;0,G10=0,G20=0),(((E10/D10)*N46)/K46),IF(AND(C10=0,E10=0,G10&gt;0,G20=0),(((G10/F10)*N46)/K46),IF(AND(C10=0,E10=0,G10=0,G20&gt;0),(((G20/E20)*(K46+M46))/K46),IF(AND(C10&gt;0,E10&gt;0,G10=0,G20=0),((((C10+E10)/D10)*N46)/K46),IF(AND(C10&gt;0,E10=0,G10&gt;0,G20=0),(((C10/D10)*N46)/K46)+(((G10/F10)*N46)/K46),IF(AND(C10&gt;0,E10=0,G10=0,G20&gt;0),(((C10/D10)*N46)/K46)+(((G20/E20)*(K46+M46))/K46),IF(AND(C10=0,E10&gt;0,G10&gt;0,G20=0),(((E10/D10)*N46)/K46)+(((G10/F10)*N46)/K46),IF(AND(C10=0,E10&gt;0,G10=0,G20&gt;0),(((E10/D10)*N46)/K46)+(((G20/E20)*(K46+M46))/K46),IF(AND(C10=0,E10=0,G10&gt;0,G20&gt;0),(((G10/F10)*N46)/K46)+(((G20/E20)*(K46+M46))/K46),IF(AND(C10&gt;0,E10&gt;0,G10&gt;0,G20=0),((((C10+E10)/D10)*N46)/K46)+(((G10/F10)*N46)/K46),IF(AND(C10&gt;0,E10&gt;0,G10=0,G20&gt;0),((((C10+E10)/D10)*N46)/K46)+(((G20/E20)*(K46+M46))/K46),IF(AND(C10&gt;0,E10=0,G10&gt;0,G20&gt;0),(((C10/D10)*N46)/K46)+(((G10/F10)*N46)/K46)+(((G20/E20)*(K46+M46))/K46),IF(AND(C10=0,E10&gt;0,G10&gt;0,G20&gt;0),(((E10/D10)*N46)/K46)+(((G10/F10)*N46)/K46)+(((G20/E20)*(K46+M46))/K46),IF(K46=0,((C10+E10)/D10)+(G10/F10)+(G20/E20),((N46*(((C10+E10)/D10)+(G10/F10)))+((K46+M46)*(G20/E20)))/K46))))))))))))))))),"MISSING INPUT")</f>
        <v>MISSING INPUT</v>
      </c>
      <c r="D55" s="302" t="str">
        <f>IFERROR(IF(C46="Required intake is greater than self-limited intake","NOT APPLICABLE",IF($B10='Feedstuff nutrient composition'!$B$9,($C55/('Feedstuff nutrient composition'!$C$9/100)),IF($B10='Feedstuff nutrient composition'!$B$10,($C55/('Feedstuff nutrient composition'!$C$10/100)),IF($B10='Feedstuff nutrient composition'!$B$11,($C55/('Feedstuff nutrient composition'!$C$11/100)),IF($B10='Feedstuff nutrient composition'!$B$12,($C55/('Feedstuff nutrient composition'!$C$12/100)),IF($B10='Feedstuff nutrient composition'!$B$13,($C55/('Feedstuff nutrient composition'!$C$13/100)),IF($B10='Feedstuff nutrient composition'!$B$14,($C55/('Feedstuff nutrient composition'!$C$14/100)),IF($B10='Feedstuff nutrient composition'!$B$15,($C55/('Feedstuff nutrient composition'!$C$15/100)),IF($B10='Feedstuff nutrient composition'!$B$16,($C55/('Feedstuff nutrient composition'!$C$16/100)),IF($B10='Feedstuff nutrient composition'!$B$17,($C55/('Feedstuff nutrient composition'!$C$17/100)),IF($B10='Feedstuff nutrient composition'!$B$18,($C55/('Feedstuff nutrient composition'!$C$18/100)),IF($B10='Feedstuff nutrient composition'!$B$19,($C55/('Feedstuff nutrient composition'!$C$19/100)),IF($B10='Feedstuff nutrient composition'!$B$20,($C55/('Feedstuff nutrient composition'!$C$20/100)),IF($B10='Feedstuff nutrient composition'!$B$21,($C55/('Feedstuff nutrient composition'!$C$21/100)),IF($B10='Feedstuff nutrient composition'!$B$22,($C55/('Feedstuff nutrient composition'!$C$22/100)),IF($B10='Feedstuff nutrient composition'!$B$23,($C55/('Feedstuff nutrient composition'!$C$23/100)),IF($B10='Feedstuff nutrient composition'!$B$24,($C55/('Feedstuff nutrient composition'!$C$24/100)),IF($B10='Feedstuff nutrient composition'!$B$25,($C55/('Feedstuff nutrient composition'!$C$25/100)),IF($B10='Feedstuff nutrient composition'!$B$26,($C55/('Feedstuff nutrient composition'!$C$26/100)),IF($B10='Feedstuff nutrient composition'!$B$27,($C55/('Feedstuff nutrient composition'!$C$27/100)),IF($B10='Feedstuff nutrient composition'!$B$28,($C55/('Feedstuff nutrient composition'!$C$28/100)),IF($B10='Feedstuff nutrient composition'!$B$29,($C55/('Feedstuff nutrient composition'!$C$29/100)),IF($B10='Feedstuff nutrient composition'!$B$30,($C55/('Feedstuff nutrient composition'!$C$30/100)),IF($B10='Feedstuff nutrient composition'!$B$31,($C55/('Feedstuff nutrient composition'!$C$31/100)),IF($B10='Feedstuff nutrient composition'!$B$32,($C55/('Feedstuff nutrient composition'!$C$32/100)),IF($B10='Feedstuff nutrient composition'!$B$33,($C55/('Feedstuff nutrient composition'!$C$33/100)),IF($B10='Feedstuff nutrient composition'!$B$34,($C55/('Feedstuff nutrient composition'!$C$34/100)),IF($B10='Feedstuff nutrient composition'!$B$35,($C55/('Feedstuff nutrient composition'!$C$35/100)),IF($B10='Feedstuff nutrient composition'!$B$36,($C55/('Feedstuff nutrient composition'!$C$36/100)),IF($B10='Feedstuff nutrient composition'!$B$37,($C55/('Feedstuff nutrient composition'!$C$37/100)),IF($B10='Feedstuff nutrient composition'!$B$38,($C55/('Feedstuff nutrient composition'!$C$38/100)),IF($B10='Feedstuff nutrient composition'!$B$39,($C55/('Feedstuff nutrient composition'!$C$39/100)),IF($B10='Feedstuff nutrient composition'!$B$40,($C55/('Feedstuff nutrient composition'!$C$40/100)),IF($B10='Feedstuff nutrient composition'!$B$41,($C55/('Feedstuff nutrient composition'!$C$41/100)),IF($B10='Feedstuff nutrient composition'!$B$42,($C55/('Feedstuff nutrient composition'!$C$42/100)),IF($B10='Feedstuff nutrient composition'!$B$43,($C55/('Feedstuff nutrient composition'!$C$43/100)),IF($B10='Feedstuff nutrient composition'!$B$44,($C55/('Feedstuff nutrient composition'!$C$44/100)),IF($B10='Feedstuff nutrient composition'!$B$45,($C55/('Feedstuff nutrient composition'!$C$45/100)),IF($B10='Feedstuff nutrient composition'!$B$46,($C55/('Feedstuff nutrient composition'!$C$46/100)),IF($B10='Feedstuff nutrient composition'!$B$47,($C55/('Feedstuff nutrient composition'!$C$47/100)),IF($B10='Feedstuff nutrient composition'!$B$48,($C55/('Feedstuff nutrient composition'!$C$48/100)),IF($B10='Feedstuff nutrient composition'!$B$49,($C55/('Feedstuff nutrient composition'!$C$49/100)),IF($B10='Feedstuff nutrient composition'!$B$50,($C55/('Feedstuff nutrient composition'!$C$50/100)),IF($B10='Feedstuff nutrient composition'!$B$51,($C55/('Feedstuff nutrient composition'!$C$51/100)),IF($B10='Feedstuff nutrient composition'!$B$52,($C55/('Feedstuff nutrient composition'!$C$52/100)),IF($B10='Feedstuff nutrient composition'!$B$53,($C55/('Feedstuff nutrient composition'!$C$53/100)),IF($B10='Feedstuff nutrient composition'!$B$54,($C55/('Feedstuff nutrient composition'!$C$54/100)),IF($B10='Feedstuff nutrient composition'!$B$55,($C55/('Feedstuff nutrient composition'!$C$55/100)),IF($B10='Feedstuff nutrient composition'!$B$56,($C55/('Feedstuff nutrient composition'!$C$56/100)),IF($B10='Feedstuff nutrient composition'!$B$57,($C55/('Feedstuff nutrient composition'!$C$57/100)),IF($B10='Feedstuff nutrient composition'!$B$58,($C55/('Feedstuff nutrient composition'!$C$58/100)),IF($B10='Feedstuff nutrient composition'!$B$59,($C55/('Feedstuff nutrient composition'!$C$59/100)),IF($B10='Feedstuff nutrient composition'!$B$60,($C55/('Feedstuff nutrient composition'!$C$60/100)),IF($B10='Feedstuff nutrient composition'!$B$61,($C55/('Feedstuff nutrient composition'!$C$61/100)),IF($B10='Feedstuff nutrient composition'!$B$62,($C55/('Feedstuff nutrient composition'!$C$62/100)),IF($B10='Feedstuff nutrient composition'!$B$63,($C55/('Feedstuff nutrient composition'!$C$63/100)),IF($B10='Feedstuff nutrient composition'!$B$64,($C55/('Feedstuff nutrient composition'!$C$64/100)),IF($B10='Feedstuff nutrient composition'!$B$65,($C55/('Feedstuff nutrient composition'!$C$65/100)),IF($B10='Feedstuff nutrient composition'!$B$66,($C55/('Feedstuff nutrient composition'!$C$66/100)),IF($B10='Feedstuff nutrient composition'!$B$67,($C55/('Feedstuff nutrient composition'!$C$67/100)),IF($B10='Feedstuff nutrient composition'!$B$68,($C55/('Feedstuff nutrient composition'!$C$68/100)),IF($B10='Feedstuff nutrient composition'!$B$69,($C55/('Feedstuff nutrient composition'!$C$69/100)),IF($B10='Feedstuff nutrient composition'!$B$70,($C55/('Feedstuff nutrient composition'!$C$70/100)),"MISSING INPUT"))))))))))))))))))))))))))))))))))))))))))))))))))))))))))))))),"MISSING INPUT")</f>
        <v>MISSING INPUT</v>
      </c>
      <c r="E55" s="302" t="str">
        <f>IFERROR(IF(C46="Required intake is greater than self-limited intake","NOT APPLICABLE",IF($B10='Feedstuff nutrient composition'!$B$9,($D55/('Feedstuff nutrient composition'!$D$9/100)),IF($B10='Feedstuff nutrient composition'!$B$10,($D55/('Feedstuff nutrient composition'!$D$10/100)),IF($B10='Feedstuff nutrient composition'!$B$11,($D55/('Feedstuff nutrient composition'!$D$11/100)),IF($B10='Feedstuff nutrient composition'!$B$12,($D55/('Feedstuff nutrient composition'!$D$12/100)),IF($B10='Feedstuff nutrient composition'!$B$13,($D55/('Feedstuff nutrient composition'!$D$13/100)),IF($B10='Feedstuff nutrient composition'!$B$14,($D55/('Feedstuff nutrient composition'!$D$14/100)),IF($B10='Feedstuff nutrient composition'!$B$15,($D55/('Feedstuff nutrient composition'!$D$15/100)),IF($B10='Feedstuff nutrient composition'!$B$16,($D55/('Feedstuff nutrient composition'!$D$16/100)),IF($B10='Feedstuff nutrient composition'!$B$17,($D55/('Feedstuff nutrient composition'!$D$17/100)),IF($B10='Feedstuff nutrient composition'!$B$18,($D55/('Feedstuff nutrient composition'!$D$18/100)),IF($B10='Feedstuff nutrient composition'!$B$19,($D55/('Feedstuff nutrient composition'!$D$19/100)),IF($B10='Feedstuff nutrient composition'!$B$20,($D55/('Feedstuff nutrient composition'!$D$20/100)),IF($B10='Feedstuff nutrient composition'!$B$21,($D55/('Feedstuff nutrient composition'!$D$21/100)),IF($B10='Feedstuff nutrient composition'!$B$22,($D55/('Feedstuff nutrient composition'!$D$22/100)),IF($B10='Feedstuff nutrient composition'!$B$23,($D55/('Feedstuff nutrient composition'!$D$23/100)),IF($B10='Feedstuff nutrient composition'!$B$24,($D55/('Feedstuff nutrient composition'!$D$24/100)),IF($B10='Feedstuff nutrient composition'!$B$25,($D55/('Feedstuff nutrient composition'!$D$25/100)),IF($B10='Feedstuff nutrient composition'!$B$26,($D55/('Feedstuff nutrient composition'!$D$26/100)),IF($B10='Feedstuff nutrient composition'!$B$27,($D55/('Feedstuff nutrient composition'!$D$27/100)),IF($B10='Feedstuff nutrient composition'!$B$28,($D55/('Feedstuff nutrient composition'!$D$28/100)),IF($B10='Feedstuff nutrient composition'!$B$29,($D55/('Feedstuff nutrient composition'!$D$29/100)),IF($B10='Feedstuff nutrient composition'!$B$30,($D55/('Feedstuff nutrient composition'!$D$30/100)),IF($B10='Feedstuff nutrient composition'!$B$31,($D55/('Feedstuff nutrient composition'!$D$31/100)),IF($B10='Feedstuff nutrient composition'!$B$32,($D55/('Feedstuff nutrient composition'!$D$32/100)),IF($B10='Feedstuff nutrient composition'!$B$33,($D55/('Feedstuff nutrient composition'!$D$33/100)),IF($B10='Feedstuff nutrient composition'!$B$34,($D55/('Feedstuff nutrient composition'!$D$34/100)),IF($B10='Feedstuff nutrient composition'!$B$35,($D55/('Feedstuff nutrient composition'!$D$35/100)),IF($B10='Feedstuff nutrient composition'!$B$36,($D55/('Feedstuff nutrient composition'!$D$36/100)),IF($B10='Feedstuff nutrient composition'!$B$37,($D55/('Feedstuff nutrient composition'!$D$37/100)),IF($B10='Feedstuff nutrient composition'!$B$38,($D55/('Feedstuff nutrient composition'!$D$38/100)),IF($B10='Feedstuff nutrient composition'!$B$39,($D55/('Feedstuff nutrient composition'!$D$39/100)),IF($B10='Feedstuff nutrient composition'!$B$40,($D55/('Feedstuff nutrient composition'!$D$40/100)),IF($B10='Feedstuff nutrient composition'!$B$41,($D55/('Feedstuff nutrient composition'!$D$41/100)),IF($B10='Feedstuff nutrient composition'!$B$42,($D55/('Feedstuff nutrient composition'!$D$42/100)),IF($B10='Feedstuff nutrient composition'!$B$43,($D55/('Feedstuff nutrient composition'!$D$43/100)),IF($B10='Feedstuff nutrient composition'!$B$44,($D55/('Feedstuff nutrient composition'!$D$44/100)),IF($B10='Feedstuff nutrient composition'!$B$45,($D55/('Feedstuff nutrient composition'!$D$45/100)),IF($B10='Feedstuff nutrient composition'!$B$46,($D55/('Feedstuff nutrient composition'!$D$46/100)),IF($B10='Feedstuff nutrient composition'!$B$47,($D55/('Feedstuff nutrient composition'!$D$47/100)),IF($B10='Feedstuff nutrient composition'!$B$48,($D55/('Feedstuff nutrient composition'!$D$48/100)),IF($B10='Feedstuff nutrient composition'!$B$49,($D55/('Feedstuff nutrient composition'!$D$49/100)),IF($B10='Feedstuff nutrient composition'!$B$50,($D55/('Feedstuff nutrient composition'!$D$50/100)),IF($B10='Feedstuff nutrient composition'!$B$51,($D55/('Feedstuff nutrient composition'!$D$51/100)),IF($B10='Feedstuff nutrient composition'!$B$52,($D55/('Feedstuff nutrient composition'!$D$52/100)),IF($B10='Feedstuff nutrient composition'!$B$53,($D55/('Feedstuff nutrient composition'!$D$53/100)),IF($B10='Feedstuff nutrient composition'!$B$54,($D55/('Feedstuff nutrient composition'!$D$54/100)),IF($B10='Feedstuff nutrient composition'!$B$55,($D55/('Feedstuff nutrient composition'!$D$55/100)),IF($B10='Feedstuff nutrient composition'!$B$56,($D55/('Feedstuff nutrient composition'!$D$56/100)),IF($B10='Feedstuff nutrient composition'!$B$57,($D55/('Feedstuff nutrient composition'!$D$57/100)),IF($B10='Feedstuff nutrient composition'!$B$58,($D55/('Feedstuff nutrient composition'!$D$58/100)),IF($B10='Feedstuff nutrient composition'!$B$59,($D55/('Feedstuff nutrient composition'!$D$59/100)),IF($B10='Feedstuff nutrient composition'!$B$60,($D55/('Feedstuff nutrient composition'!$D$60/100)),IF($B10='Feedstuff nutrient composition'!$B$61,($D55/('Feedstuff nutrient composition'!$D$61/100)),IF($B10='Feedstuff nutrient composition'!$B$62,($D55/('Feedstuff nutrient composition'!$D$62/100)),IF($B10='Feedstuff nutrient composition'!$B$63,($D55/('Feedstuff nutrient composition'!$D$63/100)),IF($B10='Feedstuff nutrient composition'!$B$64,($D55/('Feedstuff nutrient composition'!$D$64/100)),IF($B10='Feedstuff nutrient composition'!$B$65,($D55/('Feedstuff nutrient composition'!$D$65/100)),IF($B10='Feedstuff nutrient composition'!$B$66,($D55/('Feedstuff nutrient composition'!$D$66/100)),IF($B10='Feedstuff nutrient composition'!$B$67,($D55/('Feedstuff nutrient composition'!$D$67/100)),IF($B10='Feedstuff nutrient composition'!$B$68,($D55/('Feedstuff nutrient composition'!$D$68/100)),IF($B10='Feedstuff nutrient composition'!$B$69,($D55/('Feedstuff nutrient composition'!$D$69/100)),IF($B10='Feedstuff nutrient composition'!$B$70,($D55/('Feedstuff nutrient composition'!$D$70/100)),"MISSING INPUT"))))))))))))))))))))))))))))))))))))))))))))))))))))))))))))))),"MISSING INPUT")</f>
        <v>MISSING INPUT</v>
      </c>
      <c r="F55" s="303" t="str">
        <f>IFERROR(IF(C46="Required intake is greater than self-limited intake","NOT APPLICABLE",IF($B10='Feedstuff nutrient composition'!$B$9,($D55/('Feedstuff nutrient composition'!$E$9/100)),IF($B10='Feedstuff nutrient composition'!$B$10,($D55/('Feedstuff nutrient composition'!$E$10/100)),IF($B10='Feedstuff nutrient composition'!$B$11,($D55/('Feedstuff nutrient composition'!$E$11/100)),IF($B10='Feedstuff nutrient composition'!$B$12,($D55/('Feedstuff nutrient composition'!$E$12/100)),IF($B10='Feedstuff nutrient composition'!$B$13,($D55/('Feedstuff nutrient composition'!$E$13/100)),IF($B10='Feedstuff nutrient composition'!$B$14,($D55/('Feedstuff nutrient composition'!$E$14/100)),IF($B10='Feedstuff nutrient composition'!$B$15,($D55/('Feedstuff nutrient composition'!$E$15/100)),IF($B10='Feedstuff nutrient composition'!$B$16,($D55/('Feedstuff nutrient composition'!$E$16/100)),IF($B10='Feedstuff nutrient composition'!$B$17,($D55/('Feedstuff nutrient composition'!$E$17/100)),IF($B10='Feedstuff nutrient composition'!$B$18,($D55/('Feedstuff nutrient composition'!$E$18/100)),IF($B10='Feedstuff nutrient composition'!$B$19,($D55/('Feedstuff nutrient composition'!$E$19/100)),IF($B10='Feedstuff nutrient composition'!$B$20,($D55/('Feedstuff nutrient composition'!$E$20/100)),IF($B10='Feedstuff nutrient composition'!$B$21,($D55/('Feedstuff nutrient composition'!$E$21/100)),IF($B10='Feedstuff nutrient composition'!$B$22,($D55/('Feedstuff nutrient composition'!$E$22/100)),IF($B10='Feedstuff nutrient composition'!$B$23,($D55/('Feedstuff nutrient composition'!$E$23/100)),IF($B10='Feedstuff nutrient composition'!$B$24,($D55/('Feedstuff nutrient composition'!$E$24/100)),IF($B10='Feedstuff nutrient composition'!$B$25,($D55/('Feedstuff nutrient composition'!$E$25/100)),IF($B10='Feedstuff nutrient composition'!$B$26,($D55/('Feedstuff nutrient composition'!$E$26/100)),IF($B10='Feedstuff nutrient composition'!$B$27,($D55/('Feedstuff nutrient composition'!$E$27/100)),IF($B10='Feedstuff nutrient composition'!$B$28,($D55/('Feedstuff nutrient composition'!$E$28/100)),IF($B10='Feedstuff nutrient composition'!$B$29,($D55/('Feedstuff nutrient composition'!$E$29/100)),IF($B10='Feedstuff nutrient composition'!$B$30,($D55/('Feedstuff nutrient composition'!$E$30/100)),IF($B10='Feedstuff nutrient composition'!$B$31,($D55/('Feedstuff nutrient composition'!$E$31/100)),IF($B10='Feedstuff nutrient composition'!$B$32,($D55/('Feedstuff nutrient composition'!$E$32/100)),IF($B10='Feedstuff nutrient composition'!$B$33,($D55/('Feedstuff nutrient composition'!$E$33/100)),IF($B10='Feedstuff nutrient composition'!$B$34,($D55/('Feedstuff nutrient composition'!$E$34/100)),IF($B10='Feedstuff nutrient composition'!$B$35,($D55/('Feedstuff nutrient composition'!$E$35/100)),IF($B10='Feedstuff nutrient composition'!$B$36,($D55/('Feedstuff nutrient composition'!$E$36/100)),IF($B10='Feedstuff nutrient composition'!$B$37,($D55/('Feedstuff nutrient composition'!$E$37/100)),IF($B10='Feedstuff nutrient composition'!$B$38,($D55/('Feedstuff nutrient composition'!$E$38/100)),IF($B10='Feedstuff nutrient composition'!$B$39,($D55/('Feedstuff nutrient composition'!$E$39/100)),IF($B10='Feedstuff nutrient composition'!$B$40,($D55/('Feedstuff nutrient composition'!$E$40/100)),IF($B10='Feedstuff nutrient composition'!$B$41,($D55/('Feedstuff nutrient composition'!$E$41/100)),IF($B10='Feedstuff nutrient composition'!$B$42,($D55/('Feedstuff nutrient composition'!$E$42/100)),IF($B10='Feedstuff nutrient composition'!$B$43,($D55/('Feedstuff nutrient composition'!$E$43/100)),IF($B10='Feedstuff nutrient composition'!$B$44,($D55/('Feedstuff nutrient composition'!$E$44/100)),IF($B10='Feedstuff nutrient composition'!$B$45,($D55/('Feedstuff nutrient composition'!$E$45/100)),IF($B10='Feedstuff nutrient composition'!$B$46,($D55/('Feedstuff nutrient composition'!$E$46/100)),IF($B10='Feedstuff nutrient composition'!$B$47,($D55/('Feedstuff nutrient composition'!$E$47/100)),IF($B10='Feedstuff nutrient composition'!$B$48,($D55/('Feedstuff nutrient composition'!$E$48/100)),IF($B10='Feedstuff nutrient composition'!$B$49,($D55/('Feedstuff nutrient composition'!$E$49/100)),IF($B10='Feedstuff nutrient composition'!$B$50,($D55/('Feedstuff nutrient composition'!$E$50/100)),IF($B10='Feedstuff nutrient composition'!$B$51,($D55/('Feedstuff nutrient composition'!$E$51/100)),IF($B10='Feedstuff nutrient composition'!$B$52,($D55/('Feedstuff nutrient composition'!$E$52/100)),IF($B10='Feedstuff nutrient composition'!$B$53,($D55/('Feedstuff nutrient composition'!$E$53/100)),IF($B10='Feedstuff nutrient composition'!$B$54,($D55/('Feedstuff nutrient composition'!$E$54/100)),IF($B10='Feedstuff nutrient composition'!$B$55,($D55/('Feedstuff nutrient composition'!$E$55/100)),IF($B10='Feedstuff nutrient composition'!$B$56,($D55/('Feedstuff nutrient composition'!$E$56/100)),IF($B10='Feedstuff nutrient composition'!$B$57,($D55/('Feedstuff nutrient composition'!$E$57/100)),IF($B10='Feedstuff nutrient composition'!$B$58,($D55/('Feedstuff nutrient composition'!$E$58/100)),IF($B10='Feedstuff nutrient composition'!$B$59,($D55/('Feedstuff nutrient composition'!$E$59/100)),IF($B10='Feedstuff nutrient composition'!$B$60,($D55/('Feedstuff nutrient composition'!$E$60/100)),IF($B10='Feedstuff nutrient composition'!$B$61,($D55/('Feedstuff nutrient composition'!$E$61/100)),IF($B10='Feedstuff nutrient composition'!$B$62,($D55/('Feedstuff nutrient composition'!$E$62/100)),IF($B10='Feedstuff nutrient composition'!$B$63,($D55/('Feedstuff nutrient composition'!$E$63/100)),IF($B10='Feedstuff nutrient composition'!$B$64,($D55/('Feedstuff nutrient composition'!$E$64/100)),IF($B10='Feedstuff nutrient composition'!$B$65,($D55/('Feedstuff nutrient composition'!$E$65/100)),IF($B10='Feedstuff nutrient composition'!$B$66,($D55/('Feedstuff nutrient composition'!$E$66/100)),IF($B10='Feedstuff nutrient composition'!$B$67,($D55/('Feedstuff nutrient composition'!$E$67/100)),IF($B10='Feedstuff nutrient composition'!$B$68,($D55/('Feedstuff nutrient composition'!$E$68/100)),IF($B10='Feedstuff nutrient composition'!$B$69,($D55/('Feedstuff nutrient composition'!$E$69/100)),IF($B10='Feedstuff nutrient composition'!$B$70,($D55/('Feedstuff nutrient composition'!$E$70/100)),"MISSING INPUT"))))))))))))))))))))))))))))))))))))))))))))))))))))))))))))))),"MISSING INPUT")</f>
        <v>MISSING INPUT</v>
      </c>
      <c r="G55" s="304" t="str">
        <f>IFERROR(IF(C46="Required intake is greater than self-limited intake","NOT APPLICABLE",IF($B10='Feedstuff nutrient composition'!$B$9,($D55/('Feedstuff nutrient composition'!$F$9/100)),IF($B10='Feedstuff nutrient composition'!$B$10,($D55/('Feedstuff nutrient composition'!$F$10/100)),IF($B10='Feedstuff nutrient composition'!$B$11,($D55/('Feedstuff nutrient composition'!$F$11/100)),IF($B10='Feedstuff nutrient composition'!$B$12,($D55/('Feedstuff nutrient composition'!$F$12/100)),IF($B10='Feedstuff nutrient composition'!$B$13,($D55/('Feedstuff nutrient composition'!$F$13/100)),IF($B10='Feedstuff nutrient composition'!$B$14,($D55/('Feedstuff nutrient composition'!$F$14/100)),IF($B10='Feedstuff nutrient composition'!$B$15,($D55/('Feedstuff nutrient composition'!$F$15/100)),IF($B10='Feedstuff nutrient composition'!$B$16,($D55/('Feedstuff nutrient composition'!$F$16/100)),IF($B10='Feedstuff nutrient composition'!$B$17,($D55/('Feedstuff nutrient composition'!$F$17/100)),IF($B10='Feedstuff nutrient composition'!$B$18,($D55/('Feedstuff nutrient composition'!$F$18/100)),IF($B10='Feedstuff nutrient composition'!$B$19,($D55/('Feedstuff nutrient composition'!$F$19/100)),IF($B10='Feedstuff nutrient composition'!$B$20,($D55/('Feedstuff nutrient composition'!$F$20/100)),IF($B10='Feedstuff nutrient composition'!$B$21,($D55/('Feedstuff nutrient composition'!$F$21/100)),IF($B10='Feedstuff nutrient composition'!$B$22,($D55/('Feedstuff nutrient composition'!$F$22/100)),IF($B10='Feedstuff nutrient composition'!$B$23,($D55/('Feedstuff nutrient composition'!$F$23/100)),IF($B10='Feedstuff nutrient composition'!$B$24,($D55/('Feedstuff nutrient composition'!$F$24/100)),IF($B10='Feedstuff nutrient composition'!$B$25,($D55/('Feedstuff nutrient composition'!$F$25/100)),IF($B10='Feedstuff nutrient composition'!$B$26,($D55/('Feedstuff nutrient composition'!$F$26/100)),IF($B10='Feedstuff nutrient composition'!$B$27,($D55/('Feedstuff nutrient composition'!$F$27/100)),IF($B10='Feedstuff nutrient composition'!$B$28,($D55/('Feedstuff nutrient composition'!$F$28/100)),IF($B10='Feedstuff nutrient composition'!$B$29,($D55/('Feedstuff nutrient composition'!$F$29/100)),IF($B10='Feedstuff nutrient composition'!$B$30,($D55/('Feedstuff nutrient composition'!$F$30/100)),IF($B10='Feedstuff nutrient composition'!$B$31,($D55/('Feedstuff nutrient composition'!$F$31/100)),IF($B10='Feedstuff nutrient composition'!$B$32,($D55/('Feedstuff nutrient composition'!$F$32/100)),IF($B10='Feedstuff nutrient composition'!$B$33,($D55/('Feedstuff nutrient composition'!$F$33/100)),IF($B10='Feedstuff nutrient composition'!$B$34,($D55/('Feedstuff nutrient composition'!$F$34/100)),IF($B10='Feedstuff nutrient composition'!$B$35,($D55/('Feedstuff nutrient composition'!$F$35/100)),IF($B10='Feedstuff nutrient composition'!$B$36,($D55/('Feedstuff nutrient composition'!$F$36/100)),IF($B10='Feedstuff nutrient composition'!$B$37,($D55/('Feedstuff nutrient composition'!$F$37/100)),IF($B10='Feedstuff nutrient composition'!$B$38,($D55/('Feedstuff nutrient composition'!$F$38/100)),IF($B10='Feedstuff nutrient composition'!$B$39,($D55/('Feedstuff nutrient composition'!$F$39/100)),IF($B10='Feedstuff nutrient composition'!$B$40,($D55/('Feedstuff nutrient composition'!$F$40/100)),IF($B10='Feedstuff nutrient composition'!$B$41,($D55/('Feedstuff nutrient composition'!$F$41/100)),IF($B10='Feedstuff nutrient composition'!$B$42,($D55/('Feedstuff nutrient composition'!$F$42/100)),IF($B10='Feedstuff nutrient composition'!$B$43,($D55/('Feedstuff nutrient composition'!$F$43/100)),IF($B10='Feedstuff nutrient composition'!$B$44,($D55/('Feedstuff nutrient composition'!$F$44/100)),IF($B10='Feedstuff nutrient composition'!$B$45,($D55/('Feedstuff nutrient composition'!$F$45/100)),IF($B10='Feedstuff nutrient composition'!$B$46,($D55/('Feedstuff nutrient composition'!$F$46/100)),IF($B10='Feedstuff nutrient composition'!$B$47,($D55/('Feedstuff nutrient composition'!$F$47/100)),IF($B10='Feedstuff nutrient composition'!$B$48,($D55/('Feedstuff nutrient composition'!$F$48/100)),IF($B10='Feedstuff nutrient composition'!$B$49,($D55/('Feedstuff nutrient composition'!$F$49/100)),IF($B10='Feedstuff nutrient composition'!$B$50,($D55/('Feedstuff nutrient composition'!$F$50/100)),IF($B10='Feedstuff nutrient composition'!$B$51,($D55/('Feedstuff nutrient composition'!$F$51/100)),IF($B10='Feedstuff nutrient composition'!$B$52,($D55/('Feedstuff nutrient composition'!$F$52/100)),IF($B10='Feedstuff nutrient composition'!$B$53,($D55/('Feedstuff nutrient composition'!$F$53/100)),IF($B10='Feedstuff nutrient composition'!$B$54,($D55/('Feedstuff nutrient composition'!$F$54/100)),IF($B10='Feedstuff nutrient composition'!$B$55,($D55/('Feedstuff nutrient composition'!$F$55/100)),IF($B10='Feedstuff nutrient composition'!$B$56,($D55/('Feedstuff nutrient composition'!$F$56/100)),IF($B10='Feedstuff nutrient composition'!$B$57,($D55/('Feedstuff nutrient composition'!$F$57/100)),IF($B10='Feedstuff nutrient composition'!$B$58,($D55/('Feedstuff nutrient composition'!$F$58/100)),IF($B10='Feedstuff nutrient composition'!$B$59,($D55/('Feedstuff nutrient composition'!$F$59/100)),IF($B10='Feedstuff nutrient composition'!$B$60,($D55/('Feedstuff nutrient composition'!$F$60/100)),IF($B10='Feedstuff nutrient composition'!$B$61,($D55/('Feedstuff nutrient composition'!$F$61/100)),IF($B10='Feedstuff nutrient composition'!$B$62,($D55/('Feedstuff nutrient composition'!$F$62/100)),IF($B10='Feedstuff nutrient composition'!$B$63,($D55/('Feedstuff nutrient composition'!$F$63/100)),IF($B10='Feedstuff nutrient composition'!$B$64,($D55/('Feedstuff nutrient composition'!$F$64/100)),IF($B10='Feedstuff nutrient composition'!$B$65,($D55/('Feedstuff nutrient composition'!$F$65/100)),IF($B10='Feedstuff nutrient composition'!$B$66,($D55/('Feedstuff nutrient composition'!$F$66/100)),IF($B10='Feedstuff nutrient composition'!$B$67,($D55/('Feedstuff nutrient composition'!$F$67/100)),IF($B10='Feedstuff nutrient composition'!$B$68,($D55/('Feedstuff nutrient composition'!$F$68/100)),IF($B10='Feedstuff nutrient composition'!$B$69,($D55/('Feedstuff nutrient composition'!$F$69/100)),IF($B10='Feedstuff nutrient composition'!$B$70,($D55/('Feedstuff nutrient composition'!$F$70/100)),"MISSING INPUT"))))))))))))))))))))))))))))))))))))))))))))))))))))))))))))))),"MISSING INPUT")</f>
        <v>MISSING INPUT</v>
      </c>
      <c r="H55" s="305" t="str">
        <f>IFERROR(IF(C46="Required intake is greater than self-limited intake","NOT APPLICABLE",IF($B10='Feedstuff nutrient composition'!$B$9,($D55/('Feedstuff nutrient composition'!$G$9/100)),IF($B10='Feedstuff nutrient composition'!$B$10,($D55/('Feedstuff nutrient composition'!$G$10/100)),IF($B10='Feedstuff nutrient composition'!$B$11,($D55/('Feedstuff nutrient composition'!$G$11/100)),IF($B10='Feedstuff nutrient composition'!$B$12,($D55/('Feedstuff nutrient composition'!$G$12/100)),IF($B10='Feedstuff nutrient composition'!$B$13,($D55/('Feedstuff nutrient composition'!$G$13/100)),IF($B10='Feedstuff nutrient composition'!$B$14,($D55/('Feedstuff nutrient composition'!$G$14/100)),IF($B10='Feedstuff nutrient composition'!$B$15,($D55/('Feedstuff nutrient composition'!$G$15/100)),IF($B10='Feedstuff nutrient composition'!$B$16,($D55/('Feedstuff nutrient composition'!$G$16/100)),IF($B10='Feedstuff nutrient composition'!$B$17,($D55/('Feedstuff nutrient composition'!$G$17/100)),IF($B10='Feedstuff nutrient composition'!$B$18,($D55/('Feedstuff nutrient composition'!$G$18/100)),IF($B10='Feedstuff nutrient composition'!$B$19,($D55/('Feedstuff nutrient composition'!$G$19/100)),IF($B10='Feedstuff nutrient composition'!$B$20,($D55/('Feedstuff nutrient composition'!$G$20/100)),IF($B10='Feedstuff nutrient composition'!$B$21,($D55/('Feedstuff nutrient composition'!$G$21/100)),IF($B10='Feedstuff nutrient composition'!$B$22,($D55/('Feedstuff nutrient composition'!$G$22/100)),IF($B10='Feedstuff nutrient composition'!$B$23,($D55/('Feedstuff nutrient composition'!$G$23/100)),IF($B10='Feedstuff nutrient composition'!$B$24,($D55/('Feedstuff nutrient composition'!$G$24/100)),IF($B10='Feedstuff nutrient composition'!$B$25,($D55/('Feedstuff nutrient composition'!$G$25/100)),IF($B10='Feedstuff nutrient composition'!$B$26,($D55/('Feedstuff nutrient composition'!$G$26/100)),IF($B10='Feedstuff nutrient composition'!$B$27,($D55/('Feedstuff nutrient composition'!$G$27/100)),IF($B10='Feedstuff nutrient composition'!$B$28,($D55/('Feedstuff nutrient composition'!$G$28/100)),IF($B10='Feedstuff nutrient composition'!$B$29,($D55/('Feedstuff nutrient composition'!$G$29/100)),IF($B10='Feedstuff nutrient composition'!$B$30,($D55/('Feedstuff nutrient composition'!$G$30/100)),IF($B10='Feedstuff nutrient composition'!$B$31,($D55/('Feedstuff nutrient composition'!$G$31/100)),IF($B10='Feedstuff nutrient composition'!$B$32,($D55/('Feedstuff nutrient composition'!$G$32/100)),IF($B10='Feedstuff nutrient composition'!$B$33,($D55/('Feedstuff nutrient composition'!$G$33/100)),IF($B10='Feedstuff nutrient composition'!$B$34,($D55/('Feedstuff nutrient composition'!$G$34/100)),IF($B10='Feedstuff nutrient composition'!$B$35,($D55/('Feedstuff nutrient composition'!$G$35/100)),IF($B10='Feedstuff nutrient composition'!$B$36,($D55/('Feedstuff nutrient composition'!$G$36/100)),IF($B10='Feedstuff nutrient composition'!$B$37,($D55/('Feedstuff nutrient composition'!$G$37/100)),IF($B10='Feedstuff nutrient composition'!$B$38,($D55/('Feedstuff nutrient composition'!$G$38/100)),IF($B10='Feedstuff nutrient composition'!$B$39,($D55/('Feedstuff nutrient composition'!$G$39/100)),IF($B10='Feedstuff nutrient composition'!$B$40,($D55/('Feedstuff nutrient composition'!$G$40/100)),IF($B10='Feedstuff nutrient composition'!$B$41,($D55/('Feedstuff nutrient composition'!$G$41/100)),IF($B10='Feedstuff nutrient composition'!$B$42,($D55/('Feedstuff nutrient composition'!$G$42/100)),IF($B10='Feedstuff nutrient composition'!$B$43,($D55/('Feedstuff nutrient composition'!$G$43/100)),IF($B10='Feedstuff nutrient composition'!$B$44,($D55/('Feedstuff nutrient composition'!$G$44/100)),IF($B10='Feedstuff nutrient composition'!$B$45,($D55/('Feedstuff nutrient composition'!$G$45/100)),IF($B10='Feedstuff nutrient composition'!$B$46,($D55/('Feedstuff nutrient composition'!$G$46/100)),IF($B10='Feedstuff nutrient composition'!$B$47,($D55/('Feedstuff nutrient composition'!$G$47/100)),IF($B10='Feedstuff nutrient composition'!$B$48,($D55/('Feedstuff nutrient composition'!$G$48/100)),IF($B10='Feedstuff nutrient composition'!$B$49,($D55/('Feedstuff nutrient composition'!$G$49/100)),IF($B10='Feedstuff nutrient composition'!$B$50,($D55/('Feedstuff nutrient composition'!$G$50/100)),IF($B10='Feedstuff nutrient composition'!$B$51,($D55/('Feedstuff nutrient composition'!$G$51/100)),IF($B10='Feedstuff nutrient composition'!$B$52,($D55/('Feedstuff nutrient composition'!$G$52/100)),IF($B10='Feedstuff nutrient composition'!$B$53,($D55/('Feedstuff nutrient composition'!$G$53/100)),IF($B10='Feedstuff nutrient composition'!$B$54,($D55/('Feedstuff nutrient composition'!$G$54/100)),IF($B10='Feedstuff nutrient composition'!$B$55,($D55/('Feedstuff nutrient composition'!$G$55/100)),IF($B10='Feedstuff nutrient composition'!$B$56,($D55/('Feedstuff nutrient composition'!$G$56/100)),IF($B10='Feedstuff nutrient composition'!$B$57,($D55/('Feedstuff nutrient composition'!$G$57/100)),IF($B10='Feedstuff nutrient composition'!$B$58,($D55/('Feedstuff nutrient composition'!$G$58/100)),IF($B10='Feedstuff nutrient composition'!$B$59,($D55/('Feedstuff nutrient composition'!$G$59/100)),IF($B10='Feedstuff nutrient composition'!$B$60,($D55/('Feedstuff nutrient composition'!$G$60/100)),IF($B10='Feedstuff nutrient composition'!$B$61,($D55/('Feedstuff nutrient composition'!$G$61/100)),IF($B10='Feedstuff nutrient composition'!$B$62,($D55/('Feedstuff nutrient composition'!$G$62/100)),IF($B10='Feedstuff nutrient composition'!$B$63,($D55/('Feedstuff nutrient composition'!$G$63/100)),IF($B10='Feedstuff nutrient composition'!$B$64,($D55/('Feedstuff nutrient composition'!$G$64/100)),IF($B10='Feedstuff nutrient composition'!$B$65,($D55/('Feedstuff nutrient composition'!$G$65/100)),IF($B10='Feedstuff nutrient composition'!$B$66,($D55/('Feedstuff nutrient composition'!$G$66/100)),IF($B10='Feedstuff nutrient composition'!$B$67,($D55/('Feedstuff nutrient composition'!$G$67/100)),IF($B10='Feedstuff nutrient composition'!$B$68,($D55/('Feedstuff nutrient composition'!$G$68/100)),IF($B10='Feedstuff nutrient composition'!$B$69,($D55/('Feedstuff nutrient composition'!$G$69/100)),IF($B10='Feedstuff nutrient composition'!$B$70,($D55/('Feedstuff nutrient composition'!$G$70/100)),"MISSING INPUT"))))))))))))))))))))))))))))))))))))))))))))))))))))))))))))))),"MISSING INPUT")</f>
        <v>MISSING INPUT</v>
      </c>
      <c r="I55" s="220"/>
      <c r="J55" s="299"/>
    </row>
    <row r="56" spans="1:25" s="219" customFormat="1" ht="19.95" customHeight="1" x14ac:dyDescent="0.3">
      <c r="A56" s="220"/>
      <c r="B56" s="279" t="str">
        <f>IFERROR(IF($B$11="","MISSING INPUT",$B$11),"")</f>
        <v>MISSING INPUT</v>
      </c>
      <c r="C56" s="301" t="str">
        <f>IFERROR(IF(N47="OPTION NOT APPLICABLE","NOT APPLICABLE",IF(AND(C11=0,E11=0,G11=0,G21=0),"MISSING INPUT",IF(AND(C11&gt;0,E11=0,G11=0,G21=0),(((C11/D11)*N47)/K47),IF(AND(C11=0,E11&gt;0,G11=0,G21=0),(((E11/D11)*N47)/K47),IF(AND(C11=0,E11=0,G11&gt;0,G21=0),(((G11/F11)*N47)/K47),IF(AND(C11=0,E11=0,G11=0,G21&gt;0),(((G21/E21)*(K47+M47))/K47),IF(AND(C11&gt;0,E11&gt;0,G11=0,G21=0),((((C11+E11)/D11)*N47)/K47),IF(AND(C11&gt;0,E11=0,G11&gt;0,G21=0),(((C11/D11)*N47)/K47)+(((G11/F11)*N47)/K47),IF(AND(C11&gt;0,E11=0,G11=0,G21&gt;0),(((C11/D11)*N47)/K47)+(((G21/E21)*(K47+M47))/K47),IF(AND(C11=0,E11&gt;0,G11&gt;0,G21=0),(((E11/D11)*N47)/K47)+(((G11/F11)*N47)/K47),IF(AND(C11=0,E11&gt;0,G11=0,G21&gt;0),(((E11/D11)*N47)/K47)+(((G21/E21)*(K47+M47))/K47),IF(AND(C11=0,E11=0,G11&gt;0,G21&gt;0),(((G11/F11)*N47)/K47)+(((G21/E21)*(K47+M47))/K47),IF(AND(C11&gt;0,E11&gt;0,G11&gt;0,G21=0),((((C11+E11)/D11)*N47)/K47)+(((G11/F11)*N47)/K47),IF(AND(C11&gt;0,E11&gt;0,G11=0,G21&gt;0),((((C11+E11)/D11)*N47)/K47)+(((G21/E21)*(K47+M47))/K47),IF(AND(C11&gt;0,E11=0,G11&gt;0,G21&gt;0),(((C11/D11)*N47)/K47)+(((G11/F11)*N47)/K47)+(((G21/E21)*(K47+M47))/K47),IF(AND(C11=0,E11&gt;0,G11&gt;0,G21&gt;0),(((E11/D11)*N47)/K47)+(((G11/F11)*N47)/K47)+(((G21/E21)*(K47+M47))/K47),IF(K47=0,((C11+E11)/D11)+(G11/F11)+(G21/E21),((N47*(((C11+E11)/D11)+(G11/F11)))+((K47+M47)*(G21/E21)))/K47))))))))))))))))),"MISSING INPUT")</f>
        <v>MISSING INPUT</v>
      </c>
      <c r="D56" s="306" t="str">
        <f>IFERROR(IF(C47="Required intake is greater than self-limited intake","NOT APPLICABLE",IF($B11='Feedstuff nutrient composition'!$B$9,($C56/('Feedstuff nutrient composition'!$C$9/100)),IF($B11='Feedstuff nutrient composition'!$B$10,($C56/('Feedstuff nutrient composition'!$C$10/100)),IF($B11='Feedstuff nutrient composition'!$B$11,($C56/('Feedstuff nutrient composition'!$C$11/100)),IF($B11='Feedstuff nutrient composition'!$B$12,($C56/('Feedstuff nutrient composition'!$C$12/100)),IF($B11='Feedstuff nutrient composition'!$B$13,($C56/('Feedstuff nutrient composition'!$C$13/100)),IF($B11='Feedstuff nutrient composition'!$B$14,($C56/('Feedstuff nutrient composition'!$C$14/100)),IF($B11='Feedstuff nutrient composition'!$B$15,($C56/('Feedstuff nutrient composition'!$C$15/100)),IF($B11='Feedstuff nutrient composition'!$B$16,($C56/('Feedstuff nutrient composition'!$C$16/100)),IF($B11='Feedstuff nutrient composition'!$B$17,($C56/('Feedstuff nutrient composition'!$C$17/100)),IF($B11='Feedstuff nutrient composition'!$B$18,($C56/('Feedstuff nutrient composition'!$C$18/100)),IF($B11='Feedstuff nutrient composition'!$B$19,($C56/('Feedstuff nutrient composition'!$C$19/100)),IF($B11='Feedstuff nutrient composition'!$B$20,($C56/('Feedstuff nutrient composition'!$C$20/100)),IF($B11='Feedstuff nutrient composition'!$B$21,($C56/('Feedstuff nutrient composition'!$C$21/100)),IF($B11='Feedstuff nutrient composition'!$B$22,($C56/('Feedstuff nutrient composition'!$C$22/100)),IF($B11='Feedstuff nutrient composition'!$B$23,($C56/('Feedstuff nutrient composition'!$C$23/100)),IF($B11='Feedstuff nutrient composition'!$B$24,($C56/('Feedstuff nutrient composition'!$C$24/100)),IF($B11='Feedstuff nutrient composition'!$B$25,($C56/('Feedstuff nutrient composition'!$C$25/100)),IF($B11='Feedstuff nutrient composition'!$B$26,($C56/('Feedstuff nutrient composition'!$C$26/100)),IF($B11='Feedstuff nutrient composition'!$B$27,($C56/('Feedstuff nutrient composition'!$C$27/100)),IF($B11='Feedstuff nutrient composition'!$B$28,($C56/('Feedstuff nutrient composition'!$C$28/100)),IF($B11='Feedstuff nutrient composition'!$B$29,($C56/('Feedstuff nutrient composition'!$C$29/100)),IF($B11='Feedstuff nutrient composition'!$B$30,($C56/('Feedstuff nutrient composition'!$C$30/100)),IF($B11='Feedstuff nutrient composition'!$B$31,($C56/('Feedstuff nutrient composition'!$C$31/100)),IF($B11='Feedstuff nutrient composition'!$B$32,($C56/('Feedstuff nutrient composition'!$C$32/100)),IF($B11='Feedstuff nutrient composition'!$B$33,($C56/('Feedstuff nutrient composition'!$C$33/100)),IF($B11='Feedstuff nutrient composition'!$B$34,($C56/('Feedstuff nutrient composition'!$C$34/100)),IF($B11='Feedstuff nutrient composition'!$B$35,($C56/('Feedstuff nutrient composition'!$C$35/100)),IF($B11='Feedstuff nutrient composition'!$B$36,($C56/('Feedstuff nutrient composition'!$C$36/100)),IF($B11='Feedstuff nutrient composition'!$B$37,($C56/('Feedstuff nutrient composition'!$C$37/100)),IF($B11='Feedstuff nutrient composition'!$B$38,($C56/('Feedstuff nutrient composition'!$C$38/100)),IF($B11='Feedstuff nutrient composition'!$B$39,($C56/('Feedstuff nutrient composition'!$C$39/100)),IF($B11='Feedstuff nutrient composition'!$B$40,($C56/('Feedstuff nutrient composition'!$C$40/100)),IF($B11='Feedstuff nutrient composition'!$B$41,($C56/('Feedstuff nutrient composition'!$C$41/100)),IF($B11='Feedstuff nutrient composition'!$B$42,($C56/('Feedstuff nutrient composition'!$C$42/100)),IF($B11='Feedstuff nutrient composition'!$B$43,($C56/('Feedstuff nutrient composition'!$C$43/100)),IF($B11='Feedstuff nutrient composition'!$B$44,($C56/('Feedstuff nutrient composition'!$C$44/100)),IF($B11='Feedstuff nutrient composition'!$B$45,($C56/('Feedstuff nutrient composition'!$C$45/100)),IF($B11='Feedstuff nutrient composition'!$B$46,($C56/('Feedstuff nutrient composition'!$C$46/100)),IF($B11='Feedstuff nutrient composition'!$B$47,($C56/('Feedstuff nutrient composition'!$C$47/100)),IF($B11='Feedstuff nutrient composition'!$B$48,($C56/('Feedstuff nutrient composition'!$C$48/100)),IF($B11='Feedstuff nutrient composition'!$B$49,($C56/('Feedstuff nutrient composition'!$C$49/100)),IF($B11='Feedstuff nutrient composition'!$B$50,($C56/('Feedstuff nutrient composition'!$C$50/100)),IF($B11='Feedstuff nutrient composition'!$B$51,($C56/('Feedstuff nutrient composition'!$C$51/100)),IF($B11='Feedstuff nutrient composition'!$B$52,($C56/('Feedstuff nutrient composition'!$C$52/100)),IF($B11='Feedstuff nutrient composition'!$B$53,($C56/('Feedstuff nutrient composition'!$C$53/100)),IF($B11='Feedstuff nutrient composition'!$B$54,($C56/('Feedstuff nutrient composition'!$C$54/100)),IF($B11='Feedstuff nutrient composition'!$B$55,($C56/('Feedstuff nutrient composition'!$C$55/100)),IF($B11='Feedstuff nutrient composition'!$B$56,($C56/('Feedstuff nutrient composition'!$C$56/100)),IF($B11='Feedstuff nutrient composition'!$B$57,($C56/('Feedstuff nutrient composition'!$C$57/100)),IF($B11='Feedstuff nutrient composition'!$B$58,($C56/('Feedstuff nutrient composition'!$C$58/100)),IF($B11='Feedstuff nutrient composition'!$B$59,($C56/('Feedstuff nutrient composition'!$C$59/100)),IF($B11='Feedstuff nutrient composition'!$B$60,($C56/('Feedstuff nutrient composition'!$C$60/100)),IF($B11='Feedstuff nutrient composition'!$B$61,($C56/('Feedstuff nutrient composition'!$C$61/100)),IF($B11='Feedstuff nutrient composition'!$B$62,($C56/('Feedstuff nutrient composition'!$C$62/100)),IF($B11='Feedstuff nutrient composition'!$B$63,($C56/('Feedstuff nutrient composition'!$C$63/100)),IF($B11='Feedstuff nutrient composition'!$B$64,($C56/('Feedstuff nutrient composition'!$C$64/100)),IF($B11='Feedstuff nutrient composition'!$B$65,($C56/('Feedstuff nutrient composition'!$C$65/100)),IF($B11='Feedstuff nutrient composition'!$B$66,($C56/('Feedstuff nutrient composition'!$C$66/100)),IF($B11='Feedstuff nutrient composition'!$B$67,($C56/('Feedstuff nutrient composition'!$C$67/100)),IF($B11='Feedstuff nutrient composition'!$B$68,($C56/('Feedstuff nutrient composition'!$C$68/100)),IF($B11='Feedstuff nutrient composition'!$B$69,($C56/('Feedstuff nutrient composition'!$C$69/100)),IF($B11='Feedstuff nutrient composition'!$B$70,($C56/('Feedstuff nutrient composition'!$C$70/100)),"MISSING INPUT"))))))))))))))))))))))))))))))))))))))))))))))))))))))))))))))),"MISSING INPUT")</f>
        <v>MISSING INPUT</v>
      </c>
      <c r="E56" s="306" t="str">
        <f>IFERROR(IF(C47="Required intake is greater than self-limited intake","NOT APPLICABLE",IF($B11='Feedstuff nutrient composition'!$B$9,($D56/('Feedstuff nutrient composition'!$D$9/100)),IF($B11='Feedstuff nutrient composition'!$B$10,($D56/('Feedstuff nutrient composition'!$D$10/100)),IF($B11='Feedstuff nutrient composition'!$B$11,($D56/('Feedstuff nutrient composition'!$D$11/100)),IF($B11='Feedstuff nutrient composition'!$B$12,($D56/('Feedstuff nutrient composition'!$D$12/100)),IF($B11='Feedstuff nutrient composition'!$B$13,($D56/('Feedstuff nutrient composition'!$D$13/100)),IF($B11='Feedstuff nutrient composition'!$B$14,($D56/('Feedstuff nutrient composition'!$D$14/100)),IF($B11='Feedstuff nutrient composition'!$B$15,($D56/('Feedstuff nutrient composition'!$D$15/100)),IF($B11='Feedstuff nutrient composition'!$B$16,($D56/('Feedstuff nutrient composition'!$D$16/100)),IF($B11='Feedstuff nutrient composition'!$B$17,($D56/('Feedstuff nutrient composition'!$D$17/100)),IF($B11='Feedstuff nutrient composition'!$B$18,($D56/('Feedstuff nutrient composition'!$D$18/100)),IF($B11='Feedstuff nutrient composition'!$B$19,($D56/('Feedstuff nutrient composition'!$D$19/100)),IF($B11='Feedstuff nutrient composition'!$B$20,($D56/('Feedstuff nutrient composition'!$D$20/100)),IF($B11='Feedstuff nutrient composition'!$B$21,($D56/('Feedstuff nutrient composition'!$D$21/100)),IF($B11='Feedstuff nutrient composition'!$B$22,($D56/('Feedstuff nutrient composition'!$D$22/100)),IF($B11='Feedstuff nutrient composition'!$B$23,($D56/('Feedstuff nutrient composition'!$D$23/100)),IF($B11='Feedstuff nutrient composition'!$B$24,($D56/('Feedstuff nutrient composition'!$D$24/100)),IF($B11='Feedstuff nutrient composition'!$B$25,($D56/('Feedstuff nutrient composition'!$D$25/100)),IF($B11='Feedstuff nutrient composition'!$B$26,($D56/('Feedstuff nutrient composition'!$D$26/100)),IF($B11='Feedstuff nutrient composition'!$B$27,($D56/('Feedstuff nutrient composition'!$D$27/100)),IF($B11='Feedstuff nutrient composition'!$B$28,($D56/('Feedstuff nutrient composition'!$D$28/100)),IF($B11='Feedstuff nutrient composition'!$B$29,($D56/('Feedstuff nutrient composition'!$D$29/100)),IF($B11='Feedstuff nutrient composition'!$B$30,($D56/('Feedstuff nutrient composition'!$D$30/100)),IF($B11='Feedstuff nutrient composition'!$B$31,($D56/('Feedstuff nutrient composition'!$D$31/100)),IF($B11='Feedstuff nutrient composition'!$B$32,($D56/('Feedstuff nutrient composition'!$D$32/100)),IF($B11='Feedstuff nutrient composition'!$B$33,($D56/('Feedstuff nutrient composition'!$D$33/100)),IF($B11='Feedstuff nutrient composition'!$B$34,($D56/('Feedstuff nutrient composition'!$D$34/100)),IF($B11='Feedstuff nutrient composition'!$B$35,($D56/('Feedstuff nutrient composition'!$D$35/100)),IF($B11='Feedstuff nutrient composition'!$B$36,($D56/('Feedstuff nutrient composition'!$D$36/100)),IF($B11='Feedstuff nutrient composition'!$B$37,($D56/('Feedstuff nutrient composition'!$D$37/100)),IF($B11='Feedstuff nutrient composition'!$B$38,($D56/('Feedstuff nutrient composition'!$D$38/100)),IF($B11='Feedstuff nutrient composition'!$B$39,($D56/('Feedstuff nutrient composition'!$D$39/100)),IF($B11='Feedstuff nutrient composition'!$B$40,($D56/('Feedstuff nutrient composition'!$D$40/100)),IF($B11='Feedstuff nutrient composition'!$B$41,($D56/('Feedstuff nutrient composition'!$D$41/100)),IF($B11='Feedstuff nutrient composition'!$B$42,($D56/('Feedstuff nutrient composition'!$D$42/100)),IF($B11='Feedstuff nutrient composition'!$B$43,($D56/('Feedstuff nutrient composition'!$D$43/100)),IF($B11='Feedstuff nutrient composition'!$B$44,($D56/('Feedstuff nutrient composition'!$D$44/100)),IF($B11='Feedstuff nutrient composition'!$B$45,($D56/('Feedstuff nutrient composition'!$D$45/100)),IF($B11='Feedstuff nutrient composition'!$B$46,($D56/('Feedstuff nutrient composition'!$D$46/100)),IF($B11='Feedstuff nutrient composition'!$B$47,($D56/('Feedstuff nutrient composition'!$D$47/100)),IF($B11='Feedstuff nutrient composition'!$B$48,($D56/('Feedstuff nutrient composition'!$D$48/100)),IF($B11='Feedstuff nutrient composition'!$B$49,($D56/('Feedstuff nutrient composition'!$D$49/100)),IF($B11='Feedstuff nutrient composition'!$B$50,($D56/('Feedstuff nutrient composition'!$D$50/100)),IF($B11='Feedstuff nutrient composition'!$B$51,($D56/('Feedstuff nutrient composition'!$D$51/100)),IF($B11='Feedstuff nutrient composition'!$B$52,($D56/('Feedstuff nutrient composition'!$D$52/100)),IF($B11='Feedstuff nutrient composition'!$B$53,($D56/('Feedstuff nutrient composition'!$D$53/100)),IF($B11='Feedstuff nutrient composition'!$B$54,($D56/('Feedstuff nutrient composition'!$D$54/100)),IF($B11='Feedstuff nutrient composition'!$B$55,($D56/('Feedstuff nutrient composition'!$D$55/100)),IF($B11='Feedstuff nutrient composition'!$B$56,($D56/('Feedstuff nutrient composition'!$D$56/100)),IF($B11='Feedstuff nutrient composition'!$B$57,($D56/('Feedstuff nutrient composition'!$D$57/100)),IF($B11='Feedstuff nutrient composition'!$B$58,($D56/('Feedstuff nutrient composition'!$D$58/100)),IF($B11='Feedstuff nutrient composition'!$B$59,($D56/('Feedstuff nutrient composition'!$D$59/100)),IF($B11='Feedstuff nutrient composition'!$B$60,($D56/('Feedstuff nutrient composition'!$D$60/100)),IF($B11='Feedstuff nutrient composition'!$B$61,($D56/('Feedstuff nutrient composition'!$D$61/100)),IF($B11='Feedstuff nutrient composition'!$B$62,($D56/('Feedstuff nutrient composition'!$D$62/100)),IF($B11='Feedstuff nutrient composition'!$B$63,($D56/('Feedstuff nutrient composition'!$D$63/100)),IF($B11='Feedstuff nutrient composition'!$B$64,($D56/('Feedstuff nutrient composition'!$D$64/100)),IF($B11='Feedstuff nutrient composition'!$B$65,($D56/('Feedstuff nutrient composition'!$D$65/100)),IF($B11='Feedstuff nutrient composition'!$B$66,($D56/('Feedstuff nutrient composition'!$D$66/100)),IF($B11='Feedstuff nutrient composition'!$B$67,($D56/('Feedstuff nutrient composition'!$D$67/100)),IF($B11='Feedstuff nutrient composition'!$B$68,($D56/('Feedstuff nutrient composition'!$D$68/100)),IF($B11='Feedstuff nutrient composition'!$B$69,($D56/('Feedstuff nutrient composition'!$D$69/100)),IF($B11='Feedstuff nutrient composition'!$B$70,($D56/('Feedstuff nutrient composition'!$D$70/100)),"MISSING INPUT"))))))))))))))))))))))))))))))))))))))))))))))))))))))))))))))),"MISSING INPUT")</f>
        <v>MISSING INPUT</v>
      </c>
      <c r="F56" s="306" t="str">
        <f>IFERROR(IF(C47="Required intake is greater than self-limited intake","NOT APPLICABLE",IF($B11='Feedstuff nutrient composition'!$B$9,($D56/('Feedstuff nutrient composition'!$E$9/100)),IF($B11='Feedstuff nutrient composition'!$B$10,($D56/('Feedstuff nutrient composition'!$E$10/100)),IF($B11='Feedstuff nutrient composition'!$B$11,($D56/('Feedstuff nutrient composition'!$E$11/100)),IF($B11='Feedstuff nutrient composition'!$B$12,($D56/('Feedstuff nutrient composition'!$E$12/100)),IF($B11='Feedstuff nutrient composition'!$B$13,($D56/('Feedstuff nutrient composition'!$E$13/100)),IF($B11='Feedstuff nutrient composition'!$B$14,($D56/('Feedstuff nutrient composition'!$E$14/100)),IF($B11='Feedstuff nutrient composition'!$B$15,($D56/('Feedstuff nutrient composition'!$E$15/100)),IF($B11='Feedstuff nutrient composition'!$B$16,($D56/('Feedstuff nutrient composition'!$E$16/100)),IF($B11='Feedstuff nutrient composition'!$B$17,($D56/('Feedstuff nutrient composition'!$E$17/100)),IF($B11='Feedstuff nutrient composition'!$B$18,($D56/('Feedstuff nutrient composition'!$E$18/100)),IF($B11='Feedstuff nutrient composition'!$B$19,($D56/('Feedstuff nutrient composition'!$E$19/100)),IF($B11='Feedstuff nutrient composition'!$B$20,($D56/('Feedstuff nutrient composition'!$E$20/100)),IF($B11='Feedstuff nutrient composition'!$B$21,($D56/('Feedstuff nutrient composition'!$E$21/100)),IF($B11='Feedstuff nutrient composition'!$B$22,($D56/('Feedstuff nutrient composition'!$E$22/100)),IF($B11='Feedstuff nutrient composition'!$B$23,($D56/('Feedstuff nutrient composition'!$E$23/100)),IF($B11='Feedstuff nutrient composition'!$B$24,($D56/('Feedstuff nutrient composition'!$E$24/100)),IF($B11='Feedstuff nutrient composition'!$B$25,($D56/('Feedstuff nutrient composition'!$E$25/100)),IF($B11='Feedstuff nutrient composition'!$B$26,($D56/('Feedstuff nutrient composition'!$E$26/100)),IF($B11='Feedstuff nutrient composition'!$B$27,($D56/('Feedstuff nutrient composition'!$E$27/100)),IF($B11='Feedstuff nutrient composition'!$B$28,($D56/('Feedstuff nutrient composition'!$E$28/100)),IF($B11='Feedstuff nutrient composition'!$B$29,($D56/('Feedstuff nutrient composition'!$E$29/100)),IF($B11='Feedstuff nutrient composition'!$B$30,($D56/('Feedstuff nutrient composition'!$E$30/100)),IF($B11='Feedstuff nutrient composition'!$B$31,($D56/('Feedstuff nutrient composition'!$E$31/100)),IF($B11='Feedstuff nutrient composition'!$B$32,($D56/('Feedstuff nutrient composition'!$E$32/100)),IF($B11='Feedstuff nutrient composition'!$B$33,($D56/('Feedstuff nutrient composition'!$E$33/100)),IF($B11='Feedstuff nutrient composition'!$B$34,($D56/('Feedstuff nutrient composition'!$E$34/100)),IF($B11='Feedstuff nutrient composition'!$B$35,($D56/('Feedstuff nutrient composition'!$E$35/100)),IF($B11='Feedstuff nutrient composition'!$B$36,($D56/('Feedstuff nutrient composition'!$E$36/100)),IF($B11='Feedstuff nutrient composition'!$B$37,($D56/('Feedstuff nutrient composition'!$E$37/100)),IF($B11='Feedstuff nutrient composition'!$B$38,($D56/('Feedstuff nutrient composition'!$E$38/100)),IF($B11='Feedstuff nutrient composition'!$B$39,($D56/('Feedstuff nutrient composition'!$E$39/100)),IF($B11='Feedstuff nutrient composition'!$B$40,($D56/('Feedstuff nutrient composition'!$E$40/100)),IF($B11='Feedstuff nutrient composition'!$B$41,($D56/('Feedstuff nutrient composition'!$E$41/100)),IF($B11='Feedstuff nutrient composition'!$B$42,($D56/('Feedstuff nutrient composition'!$E$42/100)),IF($B11='Feedstuff nutrient composition'!$B$43,($D56/('Feedstuff nutrient composition'!$E$43/100)),IF($B11='Feedstuff nutrient composition'!$B$44,($D56/('Feedstuff nutrient composition'!$E$44/100)),IF($B11='Feedstuff nutrient composition'!$B$45,($D56/('Feedstuff nutrient composition'!$E$45/100)),IF($B11='Feedstuff nutrient composition'!$B$46,($D56/('Feedstuff nutrient composition'!$E$46/100)),IF($B11='Feedstuff nutrient composition'!$B$47,($D56/('Feedstuff nutrient composition'!$E$47/100)),IF($B11='Feedstuff nutrient composition'!$B$48,($D56/('Feedstuff nutrient composition'!$E$48/100)),IF($B11='Feedstuff nutrient composition'!$B$49,($D56/('Feedstuff nutrient composition'!$E$49/100)),IF($B11='Feedstuff nutrient composition'!$B$50,($D56/('Feedstuff nutrient composition'!$E$50/100)),IF($B11='Feedstuff nutrient composition'!$B$51,($D56/('Feedstuff nutrient composition'!$E$51/100)),IF($B11='Feedstuff nutrient composition'!$B$52,($D56/('Feedstuff nutrient composition'!$E$52/100)),IF($B11='Feedstuff nutrient composition'!$B$53,($D56/('Feedstuff nutrient composition'!$E$53/100)),IF($B11='Feedstuff nutrient composition'!$B$54,($D56/('Feedstuff nutrient composition'!$E$54/100)),IF($B11='Feedstuff nutrient composition'!$B$55,($D56/('Feedstuff nutrient composition'!$E$55/100)),IF($B11='Feedstuff nutrient composition'!$B$56,($D56/('Feedstuff nutrient composition'!$E$56/100)),IF($B11='Feedstuff nutrient composition'!$B$57,($D56/('Feedstuff nutrient composition'!$E$57/100)),IF($B11='Feedstuff nutrient composition'!$B$58,($D56/('Feedstuff nutrient composition'!$E$58/100)),IF($B11='Feedstuff nutrient composition'!$B$59,($D56/('Feedstuff nutrient composition'!$E$59/100)),IF($B11='Feedstuff nutrient composition'!$B$60,($D56/('Feedstuff nutrient composition'!$E$60/100)),IF($B11='Feedstuff nutrient composition'!$B$61,($D56/('Feedstuff nutrient composition'!$E$61/100)),IF($B11='Feedstuff nutrient composition'!$B$62,($D56/('Feedstuff nutrient composition'!$E$62/100)),IF($B11='Feedstuff nutrient composition'!$B$63,($D56/('Feedstuff nutrient composition'!$E$63/100)),IF($B11='Feedstuff nutrient composition'!$B$64,($D56/('Feedstuff nutrient composition'!$E$64/100)),IF($B11='Feedstuff nutrient composition'!$B$65,($D56/('Feedstuff nutrient composition'!$E$65/100)),IF($B11='Feedstuff nutrient composition'!$B$66,($D56/('Feedstuff nutrient composition'!$E$66/100)),IF($B11='Feedstuff nutrient composition'!$B$67,($D56/('Feedstuff nutrient composition'!$E$67/100)),IF($B11='Feedstuff nutrient composition'!$B$68,($D56/('Feedstuff nutrient composition'!$E$68/100)),IF($B11='Feedstuff nutrient composition'!$B$69,($D56/('Feedstuff nutrient composition'!$E$69/100)),IF($B11='Feedstuff nutrient composition'!$B$70,($D56/('Feedstuff nutrient composition'!$E$70/100)),"MISSING INPUT"))))))))))))))))))))))))))))))))))))))))))))))))))))))))))))))),"MISSING INPUT")</f>
        <v>MISSING INPUT</v>
      </c>
      <c r="G56" s="306" t="str">
        <f>IFERROR(IF(C47="Required intake is greater than self-limited intake","NOT APPLICABLE",IF($B11='Feedstuff nutrient composition'!$B$9,($D56/('Feedstuff nutrient composition'!$F$9/100)),IF($B11='Feedstuff nutrient composition'!$B$10,($D56/('Feedstuff nutrient composition'!$F$10/100)),IF($B11='Feedstuff nutrient composition'!$B$11,($D56/('Feedstuff nutrient composition'!$F$11/100)),IF($B11='Feedstuff nutrient composition'!$B$12,($D56/('Feedstuff nutrient composition'!$F$12/100)),IF($B11='Feedstuff nutrient composition'!$B$13,($D56/('Feedstuff nutrient composition'!$F$13/100)),IF($B11='Feedstuff nutrient composition'!$B$14,($D56/('Feedstuff nutrient composition'!$F$14/100)),IF($B11='Feedstuff nutrient composition'!$B$15,($D56/('Feedstuff nutrient composition'!$F$15/100)),IF($B11='Feedstuff nutrient composition'!$B$16,($D56/('Feedstuff nutrient composition'!$F$16/100)),IF($B11='Feedstuff nutrient composition'!$B$17,($D56/('Feedstuff nutrient composition'!$F$17/100)),IF($B11='Feedstuff nutrient composition'!$B$18,($D56/('Feedstuff nutrient composition'!$F$18/100)),IF($B11='Feedstuff nutrient composition'!$B$19,($D56/('Feedstuff nutrient composition'!$F$19/100)),IF($B11='Feedstuff nutrient composition'!$B$20,($D56/('Feedstuff nutrient composition'!$F$20/100)),IF($B11='Feedstuff nutrient composition'!$B$21,($D56/('Feedstuff nutrient composition'!$F$21/100)),IF($B11='Feedstuff nutrient composition'!$B$22,($D56/('Feedstuff nutrient composition'!$F$22/100)),IF($B11='Feedstuff nutrient composition'!$B$23,($D56/('Feedstuff nutrient composition'!$F$23/100)),IF($B11='Feedstuff nutrient composition'!$B$24,($D56/('Feedstuff nutrient composition'!$F$24/100)),IF($B11='Feedstuff nutrient composition'!$B$25,($D56/('Feedstuff nutrient composition'!$F$25/100)),IF($B11='Feedstuff nutrient composition'!$B$26,($D56/('Feedstuff nutrient composition'!$F$26/100)),IF($B11='Feedstuff nutrient composition'!$B$27,($D56/('Feedstuff nutrient composition'!$F$27/100)),IF($B11='Feedstuff nutrient composition'!$B$28,($D56/('Feedstuff nutrient composition'!$F$28/100)),IF($B11='Feedstuff nutrient composition'!$B$29,($D56/('Feedstuff nutrient composition'!$F$29/100)),IF($B11='Feedstuff nutrient composition'!$B$30,($D56/('Feedstuff nutrient composition'!$F$30/100)),IF($B11='Feedstuff nutrient composition'!$B$31,($D56/('Feedstuff nutrient composition'!$F$31/100)),IF($B11='Feedstuff nutrient composition'!$B$32,($D56/('Feedstuff nutrient composition'!$F$32/100)),IF($B11='Feedstuff nutrient composition'!$B$33,($D56/('Feedstuff nutrient composition'!$F$33/100)),IF($B11='Feedstuff nutrient composition'!$B$34,($D56/('Feedstuff nutrient composition'!$F$34/100)),IF($B11='Feedstuff nutrient composition'!$B$35,($D56/('Feedstuff nutrient composition'!$F$35/100)),IF($B11='Feedstuff nutrient composition'!$B$36,($D56/('Feedstuff nutrient composition'!$F$36/100)),IF($B11='Feedstuff nutrient composition'!$B$37,($D56/('Feedstuff nutrient composition'!$F$37/100)),IF($B11='Feedstuff nutrient composition'!$B$38,($D56/('Feedstuff nutrient composition'!$F$38/100)),IF($B11='Feedstuff nutrient composition'!$B$39,($D56/('Feedstuff nutrient composition'!$F$39/100)),IF($B11='Feedstuff nutrient composition'!$B$40,($D56/('Feedstuff nutrient composition'!$F$40/100)),IF($B11='Feedstuff nutrient composition'!$B$41,($D56/('Feedstuff nutrient composition'!$F$41/100)),IF($B11='Feedstuff nutrient composition'!$B$42,($D56/('Feedstuff nutrient composition'!$F$42/100)),IF($B11='Feedstuff nutrient composition'!$B$43,($D56/('Feedstuff nutrient composition'!$F$43/100)),IF($B11='Feedstuff nutrient composition'!$B$44,($D56/('Feedstuff nutrient composition'!$F$44/100)),IF($B11='Feedstuff nutrient composition'!$B$45,($D56/('Feedstuff nutrient composition'!$F$45/100)),IF($B11='Feedstuff nutrient composition'!$B$46,($D56/('Feedstuff nutrient composition'!$F$46/100)),IF($B11='Feedstuff nutrient composition'!$B$47,($D56/('Feedstuff nutrient composition'!$F$47/100)),IF($B11='Feedstuff nutrient composition'!$B$48,($D56/('Feedstuff nutrient composition'!$F$48/100)),IF($B11='Feedstuff nutrient composition'!$B$49,($D56/('Feedstuff nutrient composition'!$F$49/100)),IF($B11='Feedstuff nutrient composition'!$B$50,($D56/('Feedstuff nutrient composition'!$F$50/100)),IF($B11='Feedstuff nutrient composition'!$B$51,($D56/('Feedstuff nutrient composition'!$F$51/100)),IF($B11='Feedstuff nutrient composition'!$B$52,($D56/('Feedstuff nutrient composition'!$F$52/100)),IF($B11='Feedstuff nutrient composition'!$B$53,($D56/('Feedstuff nutrient composition'!$F$53/100)),IF($B11='Feedstuff nutrient composition'!$B$54,($D56/('Feedstuff nutrient composition'!$F$54/100)),IF($B11='Feedstuff nutrient composition'!$B$55,($D56/('Feedstuff nutrient composition'!$F$55/100)),IF($B11='Feedstuff nutrient composition'!$B$56,($D56/('Feedstuff nutrient composition'!$F$56/100)),IF($B11='Feedstuff nutrient composition'!$B$57,($D56/('Feedstuff nutrient composition'!$F$57/100)),IF($B11='Feedstuff nutrient composition'!$B$58,($D56/('Feedstuff nutrient composition'!$F$58/100)),IF($B11='Feedstuff nutrient composition'!$B$59,($D56/('Feedstuff nutrient composition'!$F$59/100)),IF($B11='Feedstuff nutrient composition'!$B$60,($D56/('Feedstuff nutrient composition'!$F$60/100)),IF($B11='Feedstuff nutrient composition'!$B$61,($D56/('Feedstuff nutrient composition'!$F$61/100)),IF($B11='Feedstuff nutrient composition'!$B$62,($D56/('Feedstuff nutrient composition'!$F$62/100)),IF($B11='Feedstuff nutrient composition'!$B$63,($D56/('Feedstuff nutrient composition'!$F$63/100)),IF($B11='Feedstuff nutrient composition'!$B$64,($D56/('Feedstuff nutrient composition'!$F$64/100)),IF($B11='Feedstuff nutrient composition'!$B$65,($D56/('Feedstuff nutrient composition'!$F$65/100)),IF($B11='Feedstuff nutrient composition'!$B$66,($D56/('Feedstuff nutrient composition'!$F$66/100)),IF($B11='Feedstuff nutrient composition'!$B$67,($D56/('Feedstuff nutrient composition'!$F$67/100)),IF($B11='Feedstuff nutrient composition'!$B$68,($D56/('Feedstuff nutrient composition'!$F$68/100)),IF($B11='Feedstuff nutrient composition'!$B$69,($D56/('Feedstuff nutrient composition'!$F$69/100)),IF($B11='Feedstuff nutrient composition'!$B$70,($D56/('Feedstuff nutrient composition'!$F$70/100)),"MISSING INPUT"))))))))))))))))))))))))))))))))))))))))))))))))))))))))))))))),"MISSING INPUT")</f>
        <v>MISSING INPUT</v>
      </c>
      <c r="H56" s="307" t="str">
        <f>IFERROR(IF(C47="Required intake is greater than self-limited intake","NOT APPLICABLE",IF($B11='Feedstuff nutrient composition'!$B$9,($D56/('Feedstuff nutrient composition'!$G$9/100)),IF($B11='Feedstuff nutrient composition'!$B$10,($D56/('Feedstuff nutrient composition'!$G$10/100)),IF($B11='Feedstuff nutrient composition'!$B$11,($D56/('Feedstuff nutrient composition'!$G$11/100)),IF($B11='Feedstuff nutrient composition'!$B$12,($D56/('Feedstuff nutrient composition'!$G$12/100)),IF($B11='Feedstuff nutrient composition'!$B$13,($D56/('Feedstuff nutrient composition'!$G$13/100)),IF($B11='Feedstuff nutrient composition'!$B$14,($D56/('Feedstuff nutrient composition'!$G$14/100)),IF($B11='Feedstuff nutrient composition'!$B$15,($D56/('Feedstuff nutrient composition'!$G$15/100)),IF($B11='Feedstuff nutrient composition'!$B$16,($D56/('Feedstuff nutrient composition'!$G$16/100)),IF($B11='Feedstuff nutrient composition'!$B$17,($D56/('Feedstuff nutrient composition'!$G$17/100)),IF($B11='Feedstuff nutrient composition'!$B$18,($D56/('Feedstuff nutrient composition'!$G$18/100)),IF($B11='Feedstuff nutrient composition'!$B$19,($D56/('Feedstuff nutrient composition'!$G$19/100)),IF($B11='Feedstuff nutrient composition'!$B$20,($D56/('Feedstuff nutrient composition'!$G$20/100)),IF($B11='Feedstuff nutrient composition'!$B$21,($D56/('Feedstuff nutrient composition'!$G$21/100)),IF($B11='Feedstuff nutrient composition'!$B$22,($D56/('Feedstuff nutrient composition'!$G$22/100)),IF($B11='Feedstuff nutrient composition'!$B$23,($D56/('Feedstuff nutrient composition'!$G$23/100)),IF($B11='Feedstuff nutrient composition'!$B$24,($D56/('Feedstuff nutrient composition'!$G$24/100)),IF($B11='Feedstuff nutrient composition'!$B$25,($D56/('Feedstuff nutrient composition'!$G$25/100)),IF($B11='Feedstuff nutrient composition'!$B$26,($D56/('Feedstuff nutrient composition'!$G$26/100)),IF($B11='Feedstuff nutrient composition'!$B$27,($D56/('Feedstuff nutrient composition'!$G$27/100)),IF($B11='Feedstuff nutrient composition'!$B$28,($D56/('Feedstuff nutrient composition'!$G$28/100)),IF($B11='Feedstuff nutrient composition'!$B$29,($D56/('Feedstuff nutrient composition'!$G$29/100)),IF($B11='Feedstuff nutrient composition'!$B$30,($D56/('Feedstuff nutrient composition'!$G$30/100)),IF($B11='Feedstuff nutrient composition'!$B$31,($D56/('Feedstuff nutrient composition'!$G$31/100)),IF($B11='Feedstuff nutrient composition'!$B$32,($D56/('Feedstuff nutrient composition'!$G$32/100)),IF($B11='Feedstuff nutrient composition'!$B$33,($D56/('Feedstuff nutrient composition'!$G$33/100)),IF($B11='Feedstuff nutrient composition'!$B$34,($D56/('Feedstuff nutrient composition'!$G$34/100)),IF($B11='Feedstuff nutrient composition'!$B$35,($D56/('Feedstuff nutrient composition'!$G$35/100)),IF($B11='Feedstuff nutrient composition'!$B$36,($D56/('Feedstuff nutrient composition'!$G$36/100)),IF($B11='Feedstuff nutrient composition'!$B$37,($D56/('Feedstuff nutrient composition'!$G$37/100)),IF($B11='Feedstuff nutrient composition'!$B$38,($D56/('Feedstuff nutrient composition'!$G$38/100)),IF($B11='Feedstuff nutrient composition'!$B$39,($D56/('Feedstuff nutrient composition'!$G$39/100)),IF($B11='Feedstuff nutrient composition'!$B$40,($D56/('Feedstuff nutrient composition'!$G$40/100)),IF($B11='Feedstuff nutrient composition'!$B$41,($D56/('Feedstuff nutrient composition'!$G$41/100)),IF($B11='Feedstuff nutrient composition'!$B$42,($D56/('Feedstuff nutrient composition'!$G$42/100)),IF($B11='Feedstuff nutrient composition'!$B$43,($D56/('Feedstuff nutrient composition'!$G$43/100)),IF($B11='Feedstuff nutrient composition'!$B$44,($D56/('Feedstuff nutrient composition'!$G$44/100)),IF($B11='Feedstuff nutrient composition'!$B$45,($D56/('Feedstuff nutrient composition'!$G$45/100)),IF($B11='Feedstuff nutrient composition'!$B$46,($D56/('Feedstuff nutrient composition'!$G$46/100)),IF($B11='Feedstuff nutrient composition'!$B$47,($D56/('Feedstuff nutrient composition'!$G$47/100)),IF($B11='Feedstuff nutrient composition'!$B$48,($D56/('Feedstuff nutrient composition'!$G$48/100)),IF($B11='Feedstuff nutrient composition'!$B$49,($D56/('Feedstuff nutrient composition'!$G$49/100)),IF($B11='Feedstuff nutrient composition'!$B$50,($D56/('Feedstuff nutrient composition'!$G$50/100)),IF($B11='Feedstuff nutrient composition'!$B$51,($D56/('Feedstuff nutrient composition'!$G$51/100)),IF($B11='Feedstuff nutrient composition'!$B$52,($D56/('Feedstuff nutrient composition'!$G$52/100)),IF($B11='Feedstuff nutrient composition'!$B$53,($D56/('Feedstuff nutrient composition'!$G$53/100)),IF($B11='Feedstuff nutrient composition'!$B$54,($D56/('Feedstuff nutrient composition'!$G$54/100)),IF($B11='Feedstuff nutrient composition'!$B$55,($D56/('Feedstuff nutrient composition'!$G$55/100)),IF($B11='Feedstuff nutrient composition'!$B$56,($D56/('Feedstuff nutrient composition'!$G$56/100)),IF($B11='Feedstuff nutrient composition'!$B$57,($D56/('Feedstuff nutrient composition'!$G$57/100)),IF($B11='Feedstuff nutrient composition'!$B$58,($D56/('Feedstuff nutrient composition'!$G$58/100)),IF($B11='Feedstuff nutrient composition'!$B$59,($D56/('Feedstuff nutrient composition'!$G$59/100)),IF($B11='Feedstuff nutrient composition'!$B$60,($D56/('Feedstuff nutrient composition'!$G$60/100)),IF($B11='Feedstuff nutrient composition'!$B$61,($D56/('Feedstuff nutrient composition'!$G$61/100)),IF($B11='Feedstuff nutrient composition'!$B$62,($D56/('Feedstuff nutrient composition'!$G$62/100)),IF($B11='Feedstuff nutrient composition'!$B$63,($D56/('Feedstuff nutrient composition'!$G$63/100)),IF($B11='Feedstuff nutrient composition'!$B$64,($D56/('Feedstuff nutrient composition'!$G$64/100)),IF($B11='Feedstuff nutrient composition'!$B$65,($D56/('Feedstuff nutrient composition'!$G$65/100)),IF($B11='Feedstuff nutrient composition'!$B$66,($D56/('Feedstuff nutrient composition'!$G$66/100)),IF($B11='Feedstuff nutrient composition'!$B$67,($D56/('Feedstuff nutrient composition'!$G$67/100)),IF($B11='Feedstuff nutrient composition'!$B$68,($D56/('Feedstuff nutrient composition'!$G$68/100)),IF($B11='Feedstuff nutrient composition'!$B$69,($D56/('Feedstuff nutrient composition'!$G$69/100)),IF($B11='Feedstuff nutrient composition'!$B$70,($D56/('Feedstuff nutrient composition'!$G$70/100)),"MISSING INPUT"))))))))))))))))))))))))))))))))))))))))))))))))))))))))))))))),"MISSING INPUT")</f>
        <v>MISSING INPUT</v>
      </c>
      <c r="I56" s="220"/>
      <c r="J56" s="299"/>
    </row>
    <row r="57" spans="1:25" s="219" customFormat="1" ht="19.95" customHeight="1" x14ac:dyDescent="0.3">
      <c r="A57" s="220"/>
      <c r="B57" s="279" t="str">
        <f>IFERROR(IF($B$12="","MISSING INPUT",$B$12),"")</f>
        <v>MISSING INPUT</v>
      </c>
      <c r="C57" s="301" t="str">
        <f>IFERROR(IF(N48="OPTION NOT APPLICABLE","NOT APPLICABLE",IF(AND(C12=0,E12=0,G12=0,G22=0),"MISSING INPUT",IF(AND(C12&gt;0,E12=0,G12=0,G22=0),(((C12/D12)*N48)/K48),IF(AND(C12=0,E12&gt;0,G12=0,G22=0),(((E12/D12)*N48)/K48),IF(AND(C12=0,E12=0,G12&gt;0,G22=0),(((G12/F12)*N48)/K48),IF(AND(C12=0,E12=0,G12=0,G22&gt;0),(((G22/E22)*(K48+M48))/K48),IF(AND(C12&gt;0,E12&gt;0,G12=0,G22=0),((((C12+E12)/D12)*N48)/K48),IF(AND(C12&gt;0,E12=0,G12&gt;0,G22=0),(((C12/D12)*N48)/K48)+(((G12/F12)*N48)/K48),IF(AND(C12&gt;0,E12=0,G12=0,G22&gt;0),(((C12/D12)*N48)/K48)+(((G22/E22)*(K48+M48))/K48),IF(AND(C12=0,E12&gt;0,G12&gt;0,G22=0),(((E12/D12)*N48)/K48)+(((G12/F12)*N48)/K48),IF(AND(C12=0,E12&gt;0,G12=0,G22&gt;0),(((E12/D12)*N48)/K48)+(((G22/E22)*(K48+M48))/K48),IF(AND(C12=0,E12=0,G12&gt;0,G22&gt;0),(((G12/F12)*N48)/K48)+(((G22/E22)*(K48+M48))/K48),IF(AND(C12&gt;0,E12&gt;0,G12&gt;0,G22=0),((((C12+E12)/D12)*N48)/K48)+(((G12/F12)*N48)/K48),IF(AND(C12&gt;0,E12&gt;0,G12=0,G22&gt;0),((((C12+E12)/D12)*N48)/K48)+(((G22/E22)*(K48+M48))/K48),IF(AND(C12&gt;0,E12=0,G12&gt;0,G22&gt;0),(((C12/D12)*N48)/K48)+(((G12/F12)*N48)/K48)+(((G22/E22)*(K48+M48))/K48),IF(AND(C12=0,E12&gt;0,G12&gt;0,G22&gt;0),(((E12/D12)*N48)/K48)+(((G12/F12)*N48)/K48)+(((G22/E22)*(K48+M48))/K48),IF(K48=0,((C12+E12)/D12)+(G12/F12)+(G22/E22),((N48*(((C12+E12)/D12)+(G12/F12)))+((K48+M48)*(G22/E22)))/K48))))))))))))))))),"MISSING INPUT")</f>
        <v>MISSING INPUT</v>
      </c>
      <c r="D57" s="306" t="str">
        <f>IFERROR(IF(C48="Required intake is greater than self-limited intake","NOT APPLICABLE",IF($B12='Feedstuff nutrient composition'!$B$9,($C57/('Feedstuff nutrient composition'!$C$9/100)),IF($B12='Feedstuff nutrient composition'!$B$10,($C57/('Feedstuff nutrient composition'!$C$10/100)),IF($B12='Feedstuff nutrient composition'!$B$11,($C57/('Feedstuff nutrient composition'!$C$11/100)),IF($B12='Feedstuff nutrient composition'!$B$12,($C57/('Feedstuff nutrient composition'!$C$12/100)),IF($B12='Feedstuff nutrient composition'!$B$13,($C57/('Feedstuff nutrient composition'!$C$13/100)),IF($B12='Feedstuff nutrient composition'!$B$14,($C57/('Feedstuff nutrient composition'!$C$14/100)),IF($B12='Feedstuff nutrient composition'!$B$15,($C57/('Feedstuff nutrient composition'!$C$15/100)),IF($B12='Feedstuff nutrient composition'!$B$16,($C57/('Feedstuff nutrient composition'!$C$16/100)),IF($B12='Feedstuff nutrient composition'!$B$17,($C57/('Feedstuff nutrient composition'!$C$17/100)),IF($B12='Feedstuff nutrient composition'!$B$18,($C57/('Feedstuff nutrient composition'!$C$18/100)),IF($B12='Feedstuff nutrient composition'!$B$19,($C57/('Feedstuff nutrient composition'!$C$19/100)),IF($B12='Feedstuff nutrient composition'!$B$20,($C57/('Feedstuff nutrient composition'!$C$20/100)),IF($B12='Feedstuff nutrient composition'!$B$21,($C57/('Feedstuff nutrient composition'!$C$21/100)),IF($B12='Feedstuff nutrient composition'!$B$22,($C57/('Feedstuff nutrient composition'!$C$22/100)),IF($B12='Feedstuff nutrient composition'!$B$23,($C57/('Feedstuff nutrient composition'!$C$23/100)),IF($B12='Feedstuff nutrient composition'!$B$24,($C57/('Feedstuff nutrient composition'!$C$24/100)),IF($B12='Feedstuff nutrient composition'!$B$25,($C57/('Feedstuff nutrient composition'!$C$25/100)),IF($B12='Feedstuff nutrient composition'!$B$26,($C57/('Feedstuff nutrient composition'!$C$26/100)),IF($B12='Feedstuff nutrient composition'!$B$27,($C57/('Feedstuff nutrient composition'!$C$27/100)),IF($B12='Feedstuff nutrient composition'!$B$28,($C57/('Feedstuff nutrient composition'!$C$28/100)),IF($B12='Feedstuff nutrient composition'!$B$29,($C57/('Feedstuff nutrient composition'!$C$29/100)),IF($B12='Feedstuff nutrient composition'!$B$30,($C57/('Feedstuff nutrient composition'!$C$30/100)),IF($B12='Feedstuff nutrient composition'!$B$31,($C57/('Feedstuff nutrient composition'!$C$31/100)),IF($B12='Feedstuff nutrient composition'!$B$32,($C57/('Feedstuff nutrient composition'!$C$32/100)),IF($B12='Feedstuff nutrient composition'!$B$33,($C57/('Feedstuff nutrient composition'!$C$33/100)),IF($B12='Feedstuff nutrient composition'!$B$34,($C57/('Feedstuff nutrient composition'!$C$34/100)),IF($B12='Feedstuff nutrient composition'!$B$35,($C57/('Feedstuff nutrient composition'!$C$35/100)),IF($B12='Feedstuff nutrient composition'!$B$36,($C57/('Feedstuff nutrient composition'!$C$36/100)),IF($B12='Feedstuff nutrient composition'!$B$37,($C57/('Feedstuff nutrient composition'!$C$37/100)),IF($B12='Feedstuff nutrient composition'!$B$38,($C57/('Feedstuff nutrient composition'!$C$38/100)),IF($B12='Feedstuff nutrient composition'!$B$39,($C57/('Feedstuff nutrient composition'!$C$39/100)),IF($B12='Feedstuff nutrient composition'!$B$40,($C57/('Feedstuff nutrient composition'!$C$40/100)),IF($B12='Feedstuff nutrient composition'!$B$41,($C57/('Feedstuff nutrient composition'!$C$41/100)),IF($B12='Feedstuff nutrient composition'!$B$42,($C57/('Feedstuff nutrient composition'!$C$42/100)),IF($B12='Feedstuff nutrient composition'!$B$43,($C57/('Feedstuff nutrient composition'!$C$43/100)),IF($B12='Feedstuff nutrient composition'!$B$44,($C57/('Feedstuff nutrient composition'!$C$44/100)),IF($B12='Feedstuff nutrient composition'!$B$45,($C57/('Feedstuff nutrient composition'!$C$45/100)),IF($B12='Feedstuff nutrient composition'!$B$46,($C57/('Feedstuff nutrient composition'!$C$46/100)),IF($B12='Feedstuff nutrient composition'!$B$47,($C57/('Feedstuff nutrient composition'!$C$47/100)),IF($B12='Feedstuff nutrient composition'!$B$48,($C57/('Feedstuff nutrient composition'!$C$48/100)),IF($B12='Feedstuff nutrient composition'!$B$49,($C57/('Feedstuff nutrient composition'!$C$49/100)),IF($B12='Feedstuff nutrient composition'!$B$50,($C57/('Feedstuff nutrient composition'!$C$50/100)),IF($B12='Feedstuff nutrient composition'!$B$51,($C57/('Feedstuff nutrient composition'!$C$51/100)),IF($B12='Feedstuff nutrient composition'!$B$52,($C57/('Feedstuff nutrient composition'!$C$52/100)),IF($B12='Feedstuff nutrient composition'!$B$53,($C57/('Feedstuff nutrient composition'!$C$53/100)),IF($B12='Feedstuff nutrient composition'!$B$54,($C57/('Feedstuff nutrient composition'!$C$54/100)),IF($B12='Feedstuff nutrient composition'!$B$55,($C57/('Feedstuff nutrient composition'!$C$55/100)),IF($B12='Feedstuff nutrient composition'!$B$56,($C57/('Feedstuff nutrient composition'!$C$56/100)),IF($B12='Feedstuff nutrient composition'!$B$57,($C57/('Feedstuff nutrient composition'!$C$57/100)),IF($B12='Feedstuff nutrient composition'!$B$58,($C57/('Feedstuff nutrient composition'!$C$58/100)),IF($B12='Feedstuff nutrient composition'!$B$59,($C57/('Feedstuff nutrient composition'!$C$59/100)),IF($B12='Feedstuff nutrient composition'!$B$60,($C57/('Feedstuff nutrient composition'!$C$60/100)),IF($B12='Feedstuff nutrient composition'!$B$61,($C57/('Feedstuff nutrient composition'!$C$61/100)),IF($B12='Feedstuff nutrient composition'!$B$62,($C57/('Feedstuff nutrient composition'!$C$62/100)),IF($B12='Feedstuff nutrient composition'!$B$63,($C57/('Feedstuff nutrient composition'!$C$63/100)),IF($B12='Feedstuff nutrient composition'!$B$64,($C57/('Feedstuff nutrient composition'!$C$64/100)),IF($B12='Feedstuff nutrient composition'!$B$65,($C57/('Feedstuff nutrient composition'!$C$65/100)),IF($B12='Feedstuff nutrient composition'!$B$66,($C57/('Feedstuff nutrient composition'!$C$66/100)),IF($B12='Feedstuff nutrient composition'!$B$67,($C57/('Feedstuff nutrient composition'!$C$67/100)),IF($B12='Feedstuff nutrient composition'!$B$68,($C57/('Feedstuff nutrient composition'!$C$68/100)),IF($B12='Feedstuff nutrient composition'!$B$69,($C57/('Feedstuff nutrient composition'!$C$69/100)),IF($B12='Feedstuff nutrient composition'!$B$70,($C57/('Feedstuff nutrient composition'!$C$70/100)),"MISSING INPUT"))))))))))))))))))))))))))))))))))))))))))))))))))))))))))))))),"MISSING INPUT")</f>
        <v>MISSING INPUT</v>
      </c>
      <c r="E57" s="306" t="str">
        <f>IFERROR(IF(C48="Required intake is greater than self-limited intake","NOT APPLICABLE",IF($B12='Feedstuff nutrient composition'!$B$9,($D57/('Feedstuff nutrient composition'!$D$9/100)),IF($B12='Feedstuff nutrient composition'!$B$10,($D57/('Feedstuff nutrient composition'!$D$10/100)),IF($B12='Feedstuff nutrient composition'!$B$11,($D57/('Feedstuff nutrient composition'!$D$11/100)),IF($B12='Feedstuff nutrient composition'!$B$12,($D57/('Feedstuff nutrient composition'!$D$12/100)),IF($B12='Feedstuff nutrient composition'!$B$13,($D57/('Feedstuff nutrient composition'!$D$13/100)),IF($B12='Feedstuff nutrient composition'!$B$14,($D57/('Feedstuff nutrient composition'!$D$14/100)),IF($B12='Feedstuff nutrient composition'!$B$15,($D57/('Feedstuff nutrient composition'!$D$15/100)),IF($B12='Feedstuff nutrient composition'!$B$16,($D57/('Feedstuff nutrient composition'!$D$16/100)),IF($B12='Feedstuff nutrient composition'!$B$17,($D57/('Feedstuff nutrient composition'!$D$17/100)),IF($B12='Feedstuff nutrient composition'!$B$18,($D57/('Feedstuff nutrient composition'!$D$18/100)),IF($B12='Feedstuff nutrient composition'!$B$19,($D57/('Feedstuff nutrient composition'!$D$19/100)),IF($B12='Feedstuff nutrient composition'!$B$20,($D57/('Feedstuff nutrient composition'!$D$20/100)),IF($B12='Feedstuff nutrient composition'!$B$21,($D57/('Feedstuff nutrient composition'!$D$21/100)),IF($B12='Feedstuff nutrient composition'!$B$22,($D57/('Feedstuff nutrient composition'!$D$22/100)),IF($B12='Feedstuff nutrient composition'!$B$23,($D57/('Feedstuff nutrient composition'!$D$23/100)),IF($B12='Feedstuff nutrient composition'!$B$24,($D57/('Feedstuff nutrient composition'!$D$24/100)),IF($B12='Feedstuff nutrient composition'!$B$25,($D57/('Feedstuff nutrient composition'!$D$25/100)),IF($B12='Feedstuff nutrient composition'!$B$26,($D57/('Feedstuff nutrient composition'!$D$26/100)),IF($B12='Feedstuff nutrient composition'!$B$27,($D57/('Feedstuff nutrient composition'!$D$27/100)),IF($B12='Feedstuff nutrient composition'!$B$28,($D57/('Feedstuff nutrient composition'!$D$28/100)),IF($B12='Feedstuff nutrient composition'!$B$29,($D57/('Feedstuff nutrient composition'!$D$29/100)),IF($B12='Feedstuff nutrient composition'!$B$30,($D57/('Feedstuff nutrient composition'!$D$30/100)),IF($B12='Feedstuff nutrient composition'!$B$31,($D57/('Feedstuff nutrient composition'!$D$31/100)),IF($B12='Feedstuff nutrient composition'!$B$32,($D57/('Feedstuff nutrient composition'!$D$32/100)),IF($B12='Feedstuff nutrient composition'!$B$33,($D57/('Feedstuff nutrient composition'!$D$33/100)),IF($B12='Feedstuff nutrient composition'!$B$34,($D57/('Feedstuff nutrient composition'!$D$34/100)),IF($B12='Feedstuff nutrient composition'!$B$35,($D57/('Feedstuff nutrient composition'!$D$35/100)),IF($B12='Feedstuff nutrient composition'!$B$36,($D57/('Feedstuff nutrient composition'!$D$36/100)),IF($B12='Feedstuff nutrient composition'!$B$37,($D57/('Feedstuff nutrient composition'!$D$37/100)),IF($B12='Feedstuff nutrient composition'!$B$38,($D57/('Feedstuff nutrient composition'!$D$38/100)),IF($B12='Feedstuff nutrient composition'!$B$39,($D57/('Feedstuff nutrient composition'!$D$39/100)),IF($B12='Feedstuff nutrient composition'!$B$40,($D57/('Feedstuff nutrient composition'!$D$40/100)),IF($B12='Feedstuff nutrient composition'!$B$41,($D57/('Feedstuff nutrient composition'!$D$41/100)),IF($B12='Feedstuff nutrient composition'!$B$42,($D57/('Feedstuff nutrient composition'!$D$42/100)),IF($B12='Feedstuff nutrient composition'!$B$43,($D57/('Feedstuff nutrient composition'!$D$43/100)),IF($B12='Feedstuff nutrient composition'!$B$44,($D57/('Feedstuff nutrient composition'!$D$44/100)),IF($B12='Feedstuff nutrient composition'!$B$45,($D57/('Feedstuff nutrient composition'!$D$45/100)),IF($B12='Feedstuff nutrient composition'!$B$46,($D57/('Feedstuff nutrient composition'!$D$46/100)),IF($B12='Feedstuff nutrient composition'!$B$47,($D57/('Feedstuff nutrient composition'!$D$47/100)),IF($B12='Feedstuff nutrient composition'!$B$48,($D57/('Feedstuff nutrient composition'!$D$48/100)),IF($B12='Feedstuff nutrient composition'!$B$49,($D57/('Feedstuff nutrient composition'!$D$49/100)),IF($B12='Feedstuff nutrient composition'!$B$50,($D57/('Feedstuff nutrient composition'!$D$50/100)),IF($B12='Feedstuff nutrient composition'!$B$51,($D57/('Feedstuff nutrient composition'!$D$51/100)),IF($B12='Feedstuff nutrient composition'!$B$52,($D57/('Feedstuff nutrient composition'!$D$52/100)),IF($B12='Feedstuff nutrient composition'!$B$53,($D57/('Feedstuff nutrient composition'!$D$53/100)),IF($B12='Feedstuff nutrient composition'!$B$54,($D57/('Feedstuff nutrient composition'!$D$54/100)),IF($B12='Feedstuff nutrient composition'!$B$55,($D57/('Feedstuff nutrient composition'!$D$55/100)),IF($B12='Feedstuff nutrient composition'!$B$56,($D57/('Feedstuff nutrient composition'!$D$56/100)),IF($B12='Feedstuff nutrient composition'!$B$57,($D57/('Feedstuff nutrient composition'!$D$57/100)),IF($B12='Feedstuff nutrient composition'!$B$58,($D57/('Feedstuff nutrient composition'!$D$58/100)),IF($B12='Feedstuff nutrient composition'!$B$59,($D57/('Feedstuff nutrient composition'!$D$59/100)),IF($B12='Feedstuff nutrient composition'!$B$60,($D57/('Feedstuff nutrient composition'!$D$60/100)),IF($B12='Feedstuff nutrient composition'!$B$61,($D57/('Feedstuff nutrient composition'!$D$61/100)),IF($B12='Feedstuff nutrient composition'!$B$62,($D57/('Feedstuff nutrient composition'!$D$62/100)),IF($B12='Feedstuff nutrient composition'!$B$63,($D57/('Feedstuff nutrient composition'!$D$63/100)),IF($B12='Feedstuff nutrient composition'!$B$64,($D57/('Feedstuff nutrient composition'!$D$64/100)),IF($B12='Feedstuff nutrient composition'!$B$65,($D57/('Feedstuff nutrient composition'!$D$65/100)),IF($B12='Feedstuff nutrient composition'!$B$66,($D57/('Feedstuff nutrient composition'!$D$66/100)),IF($B12='Feedstuff nutrient composition'!$B$67,($D57/('Feedstuff nutrient composition'!$D$67/100)),IF($B12='Feedstuff nutrient composition'!$B$68,($D57/('Feedstuff nutrient composition'!$D$68/100)),IF($B12='Feedstuff nutrient composition'!$B$69,($D57/('Feedstuff nutrient composition'!$D$69/100)),IF($B12='Feedstuff nutrient composition'!$B$70,($D57/('Feedstuff nutrient composition'!$D$70/100)),"MISSING INPUT"))))))))))))))))))))))))))))))))))))))))))))))))))))))))))))))),"MISSING INPUT")</f>
        <v>MISSING INPUT</v>
      </c>
      <c r="F57" s="306" t="str">
        <f>IFERROR(IF(C48="Required intake is greater than self-limited intake","NOT APPLICABLE",IF($B12='Feedstuff nutrient composition'!$B$9,($D57/('Feedstuff nutrient composition'!$E$9/100)),IF($B12='Feedstuff nutrient composition'!$B$10,($D57/('Feedstuff nutrient composition'!$E$10/100)),IF($B12='Feedstuff nutrient composition'!$B$11,($D57/('Feedstuff nutrient composition'!$E$11/100)),IF($B12='Feedstuff nutrient composition'!$B$12,($D57/('Feedstuff nutrient composition'!$E$12/100)),IF($B12='Feedstuff nutrient composition'!$B$13,($D57/('Feedstuff nutrient composition'!$E$13/100)),IF($B12='Feedstuff nutrient composition'!$B$14,($D57/('Feedstuff nutrient composition'!$E$14/100)),IF($B12='Feedstuff nutrient composition'!$B$15,($D57/('Feedstuff nutrient composition'!$E$15/100)),IF($B12='Feedstuff nutrient composition'!$B$16,($D57/('Feedstuff nutrient composition'!$E$16/100)),IF($B12='Feedstuff nutrient composition'!$B$17,($D57/('Feedstuff nutrient composition'!$E$17/100)),IF($B12='Feedstuff nutrient composition'!$B$18,($D57/('Feedstuff nutrient composition'!$E$18/100)),IF($B12='Feedstuff nutrient composition'!$B$19,($D57/('Feedstuff nutrient composition'!$E$19/100)),IF($B12='Feedstuff nutrient composition'!$B$20,($D57/('Feedstuff nutrient composition'!$E$20/100)),IF($B12='Feedstuff nutrient composition'!$B$21,($D57/('Feedstuff nutrient composition'!$E$21/100)),IF($B12='Feedstuff nutrient composition'!$B$22,($D57/('Feedstuff nutrient composition'!$E$22/100)),IF($B12='Feedstuff nutrient composition'!$B$23,($D57/('Feedstuff nutrient composition'!$E$23/100)),IF($B12='Feedstuff nutrient composition'!$B$24,($D57/('Feedstuff nutrient composition'!$E$24/100)),IF($B12='Feedstuff nutrient composition'!$B$25,($D57/('Feedstuff nutrient composition'!$E$25/100)),IF($B12='Feedstuff nutrient composition'!$B$26,($D57/('Feedstuff nutrient composition'!$E$26/100)),IF($B12='Feedstuff nutrient composition'!$B$27,($D57/('Feedstuff nutrient composition'!$E$27/100)),IF($B12='Feedstuff nutrient composition'!$B$28,($D57/('Feedstuff nutrient composition'!$E$28/100)),IF($B12='Feedstuff nutrient composition'!$B$29,($D57/('Feedstuff nutrient composition'!$E$29/100)),IF($B12='Feedstuff nutrient composition'!$B$30,($D57/('Feedstuff nutrient composition'!$E$30/100)),IF($B12='Feedstuff nutrient composition'!$B$31,($D57/('Feedstuff nutrient composition'!$E$31/100)),IF($B12='Feedstuff nutrient composition'!$B$32,($D57/('Feedstuff nutrient composition'!$E$32/100)),IF($B12='Feedstuff nutrient composition'!$B$33,($D57/('Feedstuff nutrient composition'!$E$33/100)),IF($B12='Feedstuff nutrient composition'!$B$34,($D57/('Feedstuff nutrient composition'!$E$34/100)),IF($B12='Feedstuff nutrient composition'!$B$35,($D57/('Feedstuff nutrient composition'!$E$35/100)),IF($B12='Feedstuff nutrient composition'!$B$36,($D57/('Feedstuff nutrient composition'!$E$36/100)),IF($B12='Feedstuff nutrient composition'!$B$37,($D57/('Feedstuff nutrient composition'!$E$37/100)),IF($B12='Feedstuff nutrient composition'!$B$38,($D57/('Feedstuff nutrient composition'!$E$38/100)),IF($B12='Feedstuff nutrient composition'!$B$39,($D57/('Feedstuff nutrient composition'!$E$39/100)),IF($B12='Feedstuff nutrient composition'!$B$40,($D57/('Feedstuff nutrient composition'!$E$40/100)),IF($B12='Feedstuff nutrient composition'!$B$41,($D57/('Feedstuff nutrient composition'!$E$41/100)),IF($B12='Feedstuff nutrient composition'!$B$42,($D57/('Feedstuff nutrient composition'!$E$42/100)),IF($B12='Feedstuff nutrient composition'!$B$43,($D57/('Feedstuff nutrient composition'!$E$43/100)),IF($B12='Feedstuff nutrient composition'!$B$44,($D57/('Feedstuff nutrient composition'!$E$44/100)),IF($B12='Feedstuff nutrient composition'!$B$45,($D57/('Feedstuff nutrient composition'!$E$45/100)),IF($B12='Feedstuff nutrient composition'!$B$46,($D57/('Feedstuff nutrient composition'!$E$46/100)),IF($B12='Feedstuff nutrient composition'!$B$47,($D57/('Feedstuff nutrient composition'!$E$47/100)),IF($B12='Feedstuff nutrient composition'!$B$48,($D57/('Feedstuff nutrient composition'!$E$48/100)),IF($B12='Feedstuff nutrient composition'!$B$49,($D57/('Feedstuff nutrient composition'!$E$49/100)),IF($B12='Feedstuff nutrient composition'!$B$50,($D57/('Feedstuff nutrient composition'!$E$50/100)),IF($B12='Feedstuff nutrient composition'!$B$51,($D57/('Feedstuff nutrient composition'!$E$51/100)),IF($B12='Feedstuff nutrient composition'!$B$52,($D57/('Feedstuff nutrient composition'!$E$52/100)),IF($B12='Feedstuff nutrient composition'!$B$53,($D57/('Feedstuff nutrient composition'!$E$53/100)),IF($B12='Feedstuff nutrient composition'!$B$54,($D57/('Feedstuff nutrient composition'!$E$54/100)),IF($B12='Feedstuff nutrient composition'!$B$55,($D57/('Feedstuff nutrient composition'!$E$55/100)),IF($B12='Feedstuff nutrient composition'!$B$56,($D57/('Feedstuff nutrient composition'!$E$56/100)),IF($B12='Feedstuff nutrient composition'!$B$57,($D57/('Feedstuff nutrient composition'!$E$57/100)),IF($B12='Feedstuff nutrient composition'!$B$58,($D57/('Feedstuff nutrient composition'!$E$58/100)),IF($B12='Feedstuff nutrient composition'!$B$59,($D57/('Feedstuff nutrient composition'!$E$59/100)),IF($B12='Feedstuff nutrient composition'!$B$60,($D57/('Feedstuff nutrient composition'!$E$60/100)),IF($B12='Feedstuff nutrient composition'!$B$61,($D57/('Feedstuff nutrient composition'!$E$61/100)),IF($B12='Feedstuff nutrient composition'!$B$62,($D57/('Feedstuff nutrient composition'!$E$62/100)),IF($B12='Feedstuff nutrient composition'!$B$63,($D57/('Feedstuff nutrient composition'!$E$63/100)),IF($B12='Feedstuff nutrient composition'!$B$64,($D57/('Feedstuff nutrient composition'!$E$64/100)),IF($B12='Feedstuff nutrient composition'!$B$65,($D57/('Feedstuff nutrient composition'!$E$65/100)),IF($B12='Feedstuff nutrient composition'!$B$66,($D57/('Feedstuff nutrient composition'!$E$66/100)),IF($B12='Feedstuff nutrient composition'!$B$67,($D57/('Feedstuff nutrient composition'!$E$67/100)),IF($B12='Feedstuff nutrient composition'!$B$68,($D57/('Feedstuff nutrient composition'!$E$68/100)),IF($B12='Feedstuff nutrient composition'!$B$69,($D57/('Feedstuff nutrient composition'!$E$69/100)),IF($B12='Feedstuff nutrient composition'!$B$70,($D57/('Feedstuff nutrient composition'!$E$70/100)),"MISSING INPUT"))))))))))))))))))))))))))))))))))))))))))))))))))))))))))))))),"MISSING INPUT")</f>
        <v>MISSING INPUT</v>
      </c>
      <c r="G57" s="306" t="str">
        <f>IFERROR(IF(C48="Required intake is greater than self-limited intake","NOT APPLICABLE",IF($B12='Feedstuff nutrient composition'!$B$9,($D57/('Feedstuff nutrient composition'!$F$9/100)),IF($B12='Feedstuff nutrient composition'!$B$10,($D57/('Feedstuff nutrient composition'!$F$10/100)),IF($B12='Feedstuff nutrient composition'!$B$11,($D57/('Feedstuff nutrient composition'!$F$11/100)),IF($B12='Feedstuff nutrient composition'!$B$12,($D57/('Feedstuff nutrient composition'!$F$12/100)),IF($B12='Feedstuff nutrient composition'!$B$13,($D57/('Feedstuff nutrient composition'!$F$13/100)),IF($B12='Feedstuff nutrient composition'!$B$14,($D57/('Feedstuff nutrient composition'!$F$14/100)),IF($B12='Feedstuff nutrient composition'!$B$15,($D57/('Feedstuff nutrient composition'!$F$15/100)),IF($B12='Feedstuff nutrient composition'!$B$16,($D57/('Feedstuff nutrient composition'!$F$16/100)),IF($B12='Feedstuff nutrient composition'!$B$17,($D57/('Feedstuff nutrient composition'!$F$17/100)),IF($B12='Feedstuff nutrient composition'!$B$18,($D57/('Feedstuff nutrient composition'!$F$18/100)),IF($B12='Feedstuff nutrient composition'!$B$19,($D57/('Feedstuff nutrient composition'!$F$19/100)),IF($B12='Feedstuff nutrient composition'!$B$20,($D57/('Feedstuff nutrient composition'!$F$20/100)),IF($B12='Feedstuff nutrient composition'!$B$21,($D57/('Feedstuff nutrient composition'!$F$21/100)),IF($B12='Feedstuff nutrient composition'!$B$22,($D57/('Feedstuff nutrient composition'!$F$22/100)),IF($B12='Feedstuff nutrient composition'!$B$23,($D57/('Feedstuff nutrient composition'!$F$23/100)),IF($B12='Feedstuff nutrient composition'!$B$24,($D57/('Feedstuff nutrient composition'!$F$24/100)),IF($B12='Feedstuff nutrient composition'!$B$25,($D57/('Feedstuff nutrient composition'!$F$25/100)),IF($B12='Feedstuff nutrient composition'!$B$26,($D57/('Feedstuff nutrient composition'!$F$26/100)),IF($B12='Feedstuff nutrient composition'!$B$27,($D57/('Feedstuff nutrient composition'!$F$27/100)),IF($B12='Feedstuff nutrient composition'!$B$28,($D57/('Feedstuff nutrient composition'!$F$28/100)),IF($B12='Feedstuff nutrient composition'!$B$29,($D57/('Feedstuff nutrient composition'!$F$29/100)),IF($B12='Feedstuff nutrient composition'!$B$30,($D57/('Feedstuff nutrient composition'!$F$30/100)),IF($B12='Feedstuff nutrient composition'!$B$31,($D57/('Feedstuff nutrient composition'!$F$31/100)),IF($B12='Feedstuff nutrient composition'!$B$32,($D57/('Feedstuff nutrient composition'!$F$32/100)),IF($B12='Feedstuff nutrient composition'!$B$33,($D57/('Feedstuff nutrient composition'!$F$33/100)),IF($B12='Feedstuff nutrient composition'!$B$34,($D57/('Feedstuff nutrient composition'!$F$34/100)),IF($B12='Feedstuff nutrient composition'!$B$35,($D57/('Feedstuff nutrient composition'!$F$35/100)),IF($B12='Feedstuff nutrient composition'!$B$36,($D57/('Feedstuff nutrient composition'!$F$36/100)),IF($B12='Feedstuff nutrient composition'!$B$37,($D57/('Feedstuff nutrient composition'!$F$37/100)),IF($B12='Feedstuff nutrient composition'!$B$38,($D57/('Feedstuff nutrient composition'!$F$38/100)),IF($B12='Feedstuff nutrient composition'!$B$39,($D57/('Feedstuff nutrient composition'!$F$39/100)),IF($B12='Feedstuff nutrient composition'!$B$40,($D57/('Feedstuff nutrient composition'!$F$40/100)),IF($B12='Feedstuff nutrient composition'!$B$41,($D57/('Feedstuff nutrient composition'!$F$41/100)),IF($B12='Feedstuff nutrient composition'!$B$42,($D57/('Feedstuff nutrient composition'!$F$42/100)),IF($B12='Feedstuff nutrient composition'!$B$43,($D57/('Feedstuff nutrient composition'!$F$43/100)),IF($B12='Feedstuff nutrient composition'!$B$44,($D57/('Feedstuff nutrient composition'!$F$44/100)),IF($B12='Feedstuff nutrient composition'!$B$45,($D57/('Feedstuff nutrient composition'!$F$45/100)),IF($B12='Feedstuff nutrient composition'!$B$46,($D57/('Feedstuff nutrient composition'!$F$46/100)),IF($B12='Feedstuff nutrient composition'!$B$47,($D57/('Feedstuff nutrient composition'!$F$47/100)),IF($B12='Feedstuff nutrient composition'!$B$48,($D57/('Feedstuff nutrient composition'!$F$48/100)),IF($B12='Feedstuff nutrient composition'!$B$49,($D57/('Feedstuff nutrient composition'!$F$49/100)),IF($B12='Feedstuff nutrient composition'!$B$50,($D57/('Feedstuff nutrient composition'!$F$50/100)),IF($B12='Feedstuff nutrient composition'!$B$51,($D57/('Feedstuff nutrient composition'!$F$51/100)),IF($B12='Feedstuff nutrient composition'!$B$52,($D57/('Feedstuff nutrient composition'!$F$52/100)),IF($B12='Feedstuff nutrient composition'!$B$53,($D57/('Feedstuff nutrient composition'!$F$53/100)),IF($B12='Feedstuff nutrient composition'!$B$54,($D57/('Feedstuff nutrient composition'!$F$54/100)),IF($B12='Feedstuff nutrient composition'!$B$55,($D57/('Feedstuff nutrient composition'!$F$55/100)),IF($B12='Feedstuff nutrient composition'!$B$56,($D57/('Feedstuff nutrient composition'!$F$56/100)),IF($B12='Feedstuff nutrient composition'!$B$57,($D57/('Feedstuff nutrient composition'!$F$57/100)),IF($B12='Feedstuff nutrient composition'!$B$58,($D57/('Feedstuff nutrient composition'!$F$58/100)),IF($B12='Feedstuff nutrient composition'!$B$59,($D57/('Feedstuff nutrient composition'!$F$59/100)),IF($B12='Feedstuff nutrient composition'!$B$60,($D57/('Feedstuff nutrient composition'!$F$60/100)),IF($B12='Feedstuff nutrient composition'!$B$61,($D57/('Feedstuff nutrient composition'!$F$61/100)),IF($B12='Feedstuff nutrient composition'!$B$62,($D57/('Feedstuff nutrient composition'!$F$62/100)),IF($B12='Feedstuff nutrient composition'!$B$63,($D57/('Feedstuff nutrient composition'!$F$63/100)),IF($B12='Feedstuff nutrient composition'!$B$64,($D57/('Feedstuff nutrient composition'!$F$64/100)),IF($B12='Feedstuff nutrient composition'!$B$65,($D57/('Feedstuff nutrient composition'!$F$65/100)),IF($B12='Feedstuff nutrient composition'!$B$66,($D57/('Feedstuff nutrient composition'!$F$66/100)),IF($B12='Feedstuff nutrient composition'!$B$67,($D57/('Feedstuff nutrient composition'!$F$67/100)),IF($B12='Feedstuff nutrient composition'!$B$68,($D57/('Feedstuff nutrient composition'!$F$68/100)),IF($B12='Feedstuff nutrient composition'!$B$69,($D57/('Feedstuff nutrient composition'!$F$69/100)),IF($B12='Feedstuff nutrient composition'!$B$70,($D57/('Feedstuff nutrient composition'!$F$70/100)),"MISSING INPUT"))))))))))))))))))))))))))))))))))))))))))))))))))))))))))))))),"MISSING INPUT")</f>
        <v>MISSING INPUT</v>
      </c>
      <c r="H57" s="307" t="str">
        <f>IFERROR(IF(C48="Required intake is greater than self-limited intake","NOT APPLICABLE",IF($B12='Feedstuff nutrient composition'!$B$9,($D57/('Feedstuff nutrient composition'!$G$9/100)),IF($B12='Feedstuff nutrient composition'!$B$10,($D57/('Feedstuff nutrient composition'!$G$10/100)),IF($B12='Feedstuff nutrient composition'!$B$11,($D57/('Feedstuff nutrient composition'!$G$11/100)),IF($B12='Feedstuff nutrient composition'!$B$12,($D57/('Feedstuff nutrient composition'!$G$12/100)),IF($B12='Feedstuff nutrient composition'!$B$13,($D57/('Feedstuff nutrient composition'!$G$13/100)),IF($B12='Feedstuff nutrient composition'!$B$14,($D57/('Feedstuff nutrient composition'!$G$14/100)),IF($B12='Feedstuff nutrient composition'!$B$15,($D57/('Feedstuff nutrient composition'!$G$15/100)),IF($B12='Feedstuff nutrient composition'!$B$16,($D57/('Feedstuff nutrient composition'!$G$16/100)),IF($B12='Feedstuff nutrient composition'!$B$17,($D57/('Feedstuff nutrient composition'!$G$17/100)),IF($B12='Feedstuff nutrient composition'!$B$18,($D57/('Feedstuff nutrient composition'!$G$18/100)),IF($B12='Feedstuff nutrient composition'!$B$19,($D57/('Feedstuff nutrient composition'!$G$19/100)),IF($B12='Feedstuff nutrient composition'!$B$20,($D57/('Feedstuff nutrient composition'!$G$20/100)),IF($B12='Feedstuff nutrient composition'!$B$21,($D57/('Feedstuff nutrient composition'!$G$21/100)),IF($B12='Feedstuff nutrient composition'!$B$22,($D57/('Feedstuff nutrient composition'!$G$22/100)),IF($B12='Feedstuff nutrient composition'!$B$23,($D57/('Feedstuff nutrient composition'!$G$23/100)),IF($B12='Feedstuff nutrient composition'!$B$24,($D57/('Feedstuff nutrient composition'!$G$24/100)),IF($B12='Feedstuff nutrient composition'!$B$25,($D57/('Feedstuff nutrient composition'!$G$25/100)),IF($B12='Feedstuff nutrient composition'!$B$26,($D57/('Feedstuff nutrient composition'!$G$26/100)),IF($B12='Feedstuff nutrient composition'!$B$27,($D57/('Feedstuff nutrient composition'!$G$27/100)),IF($B12='Feedstuff nutrient composition'!$B$28,($D57/('Feedstuff nutrient composition'!$G$28/100)),IF($B12='Feedstuff nutrient composition'!$B$29,($D57/('Feedstuff nutrient composition'!$G$29/100)),IF($B12='Feedstuff nutrient composition'!$B$30,($D57/('Feedstuff nutrient composition'!$G$30/100)),IF($B12='Feedstuff nutrient composition'!$B$31,($D57/('Feedstuff nutrient composition'!$G$31/100)),IF($B12='Feedstuff nutrient composition'!$B$32,($D57/('Feedstuff nutrient composition'!$G$32/100)),IF($B12='Feedstuff nutrient composition'!$B$33,($D57/('Feedstuff nutrient composition'!$G$33/100)),IF($B12='Feedstuff nutrient composition'!$B$34,($D57/('Feedstuff nutrient composition'!$G$34/100)),IF($B12='Feedstuff nutrient composition'!$B$35,($D57/('Feedstuff nutrient composition'!$G$35/100)),IF($B12='Feedstuff nutrient composition'!$B$36,($D57/('Feedstuff nutrient composition'!$G$36/100)),IF($B12='Feedstuff nutrient composition'!$B$37,($D57/('Feedstuff nutrient composition'!$G$37/100)),IF($B12='Feedstuff nutrient composition'!$B$38,($D57/('Feedstuff nutrient composition'!$G$38/100)),IF($B12='Feedstuff nutrient composition'!$B$39,($D57/('Feedstuff nutrient composition'!$G$39/100)),IF($B12='Feedstuff nutrient composition'!$B$40,($D57/('Feedstuff nutrient composition'!$G$40/100)),IF($B12='Feedstuff nutrient composition'!$B$41,($D57/('Feedstuff nutrient composition'!$G$41/100)),IF($B12='Feedstuff nutrient composition'!$B$42,($D57/('Feedstuff nutrient composition'!$G$42/100)),IF($B12='Feedstuff nutrient composition'!$B$43,($D57/('Feedstuff nutrient composition'!$G$43/100)),IF($B12='Feedstuff nutrient composition'!$B$44,($D57/('Feedstuff nutrient composition'!$G$44/100)),IF($B12='Feedstuff nutrient composition'!$B$45,($D57/('Feedstuff nutrient composition'!$G$45/100)),IF($B12='Feedstuff nutrient composition'!$B$46,($D57/('Feedstuff nutrient composition'!$G$46/100)),IF($B12='Feedstuff nutrient composition'!$B$47,($D57/('Feedstuff nutrient composition'!$G$47/100)),IF($B12='Feedstuff nutrient composition'!$B$48,($D57/('Feedstuff nutrient composition'!$G$48/100)),IF($B12='Feedstuff nutrient composition'!$B$49,($D57/('Feedstuff nutrient composition'!$G$49/100)),IF($B12='Feedstuff nutrient composition'!$B$50,($D57/('Feedstuff nutrient composition'!$G$50/100)),IF($B12='Feedstuff nutrient composition'!$B$51,($D57/('Feedstuff nutrient composition'!$G$51/100)),IF($B12='Feedstuff nutrient composition'!$B$52,($D57/('Feedstuff nutrient composition'!$G$52/100)),IF($B12='Feedstuff nutrient composition'!$B$53,($D57/('Feedstuff nutrient composition'!$G$53/100)),IF($B12='Feedstuff nutrient composition'!$B$54,($D57/('Feedstuff nutrient composition'!$G$54/100)),IF($B12='Feedstuff nutrient composition'!$B$55,($D57/('Feedstuff nutrient composition'!$G$55/100)),IF($B12='Feedstuff nutrient composition'!$B$56,($D57/('Feedstuff nutrient composition'!$G$56/100)),IF($B12='Feedstuff nutrient composition'!$B$57,($D57/('Feedstuff nutrient composition'!$G$57/100)),IF($B12='Feedstuff nutrient composition'!$B$58,($D57/('Feedstuff nutrient composition'!$G$58/100)),IF($B12='Feedstuff nutrient composition'!$B$59,($D57/('Feedstuff nutrient composition'!$G$59/100)),IF($B12='Feedstuff nutrient composition'!$B$60,($D57/('Feedstuff nutrient composition'!$G$60/100)),IF($B12='Feedstuff nutrient composition'!$B$61,($D57/('Feedstuff nutrient composition'!$G$61/100)),IF($B12='Feedstuff nutrient composition'!$B$62,($D57/('Feedstuff nutrient composition'!$G$62/100)),IF($B12='Feedstuff nutrient composition'!$B$63,($D57/('Feedstuff nutrient composition'!$G$63/100)),IF($B12='Feedstuff nutrient composition'!$B$64,($D57/('Feedstuff nutrient composition'!$G$64/100)),IF($B12='Feedstuff nutrient composition'!$B$65,($D57/('Feedstuff nutrient composition'!$G$65/100)),IF($B12='Feedstuff nutrient composition'!$B$66,($D57/('Feedstuff nutrient composition'!$G$66/100)),IF($B12='Feedstuff nutrient composition'!$B$67,($D57/('Feedstuff nutrient composition'!$G$67/100)),IF($B12='Feedstuff nutrient composition'!$B$68,($D57/('Feedstuff nutrient composition'!$G$68/100)),IF($B12='Feedstuff nutrient composition'!$B$69,($D57/('Feedstuff nutrient composition'!$G$69/100)),IF($B12='Feedstuff nutrient composition'!$B$70,($D57/('Feedstuff nutrient composition'!$G$70/100)),"MISSING INPUT"))))))))))))))))))))))))))))))))))))))))))))))))))))))))))))))),"MISSING INPUT")</f>
        <v>MISSING INPUT</v>
      </c>
      <c r="I57" s="220"/>
      <c r="J57" s="299"/>
    </row>
    <row r="58" spans="1:25" s="219" customFormat="1" ht="19.95" customHeight="1" x14ac:dyDescent="0.3">
      <c r="A58" s="220"/>
      <c r="B58" s="279" t="str">
        <f>IFERROR(IF($B$13="","MISSING INPUT",$B$13),"")</f>
        <v>MISSING INPUT</v>
      </c>
      <c r="C58" s="301" t="str">
        <f>IFERROR(IF(N49="OPTION NOT APPLICABLE","NOT APPLICABLE",IF(AND(C13=0,E13=0,G13=0,G23=0),"MISSING INPUT",IF(AND(C13&gt;0,E13=0,G13=0,G23=0),(((C13/D13)*N49)/K49),IF(AND(C13=0,E13&gt;0,G13=0,G23=0),(((E13/D13)*N49)/K49),IF(AND(C13=0,E13=0,G13&gt;0,G23=0),(((G13/F13)*N49)/K49),IF(AND(C13=0,E13=0,G13=0,G23&gt;0),(((G23/E23)*(K49+M49))/K49),IF(AND(C13&gt;0,E13&gt;0,G13=0,G23=0),((((C13+E13)/D13)*N49)/K49),IF(AND(C13&gt;0,E13=0,G13&gt;0,G23=0),(((C13/D13)*N49)/K49)+(((G13/F13)*N49)/K49),IF(AND(C13&gt;0,E13=0,G13=0,G23&gt;0),(((C13/D13)*N49)/K49)+(((G23/E23)*(K49+M49))/K49),IF(AND(C13=0,E13&gt;0,G13&gt;0,G23=0),(((E13/D13)*N49)/K49)+(((G13/F13)*N49)/K49),IF(AND(C13=0,E13&gt;0,G13=0,G23&gt;0),(((E13/D13)*N49)/K49)+(((G23/E23)*(K49+M49))/K49),IF(AND(C13=0,E13=0,G13&gt;0,G23&gt;0),(((G13/F13)*N49)/K49)+(((G23/E23)*(K49+M49))/K49),IF(AND(C13&gt;0,E13&gt;0,G13&gt;0,G23=0),((((C13+E13)/D13)*N49)/K49)+(((G13/F13)*N49)/K49),IF(AND(C13&gt;0,E13&gt;0,G13=0,G23&gt;0),((((C13+E13)/D13)*N49)/K49)+(((G23/E23)*(K49+M49))/K49),IF(AND(C13&gt;0,E13=0,G13&gt;0,G23&gt;0),(((C13/D13)*N49)/K49)+(((G13/F13)*N49)/K49)+(((G23/E23)*(K49+M49))/K49),IF(AND(C13=0,E13&gt;0,G13&gt;0,G23&gt;0),(((E13/D13)*N49)/K49)+(((G13/F13)*N49)/K49)+(((G23/E23)*(K49+M49))/K49),IF(K49=0,((C13+E13)/D13)+(G13/F13)+(G23/E23),((N49*(((C13+E13)/D13)+(G13/F13)))+((K49+M49)*(G23/E23)))/K49))))))))))))))))),"MISSING INPUT")</f>
        <v>MISSING INPUT</v>
      </c>
      <c r="D58" s="306" t="str">
        <f>IFERROR(IF(C49="Required intake is greater than self-limited intake","NOT APPLICABLE",IF($B13='Feedstuff nutrient composition'!$B$9,($C58/('Feedstuff nutrient composition'!$C$9/100)),IF($B13='Feedstuff nutrient composition'!$B$10,($C58/('Feedstuff nutrient composition'!$C$10/100)),IF($B13='Feedstuff nutrient composition'!$B$11,($C58/('Feedstuff nutrient composition'!$C$11/100)),IF($B13='Feedstuff nutrient composition'!$B$12,($C58/('Feedstuff nutrient composition'!$C$12/100)),IF($B13='Feedstuff nutrient composition'!$B$13,($C58/('Feedstuff nutrient composition'!$C$13/100)),IF($B13='Feedstuff nutrient composition'!$B$14,($C58/('Feedstuff nutrient composition'!$C$14/100)),IF($B13='Feedstuff nutrient composition'!$B$15,($C58/('Feedstuff nutrient composition'!$C$15/100)),IF($B13='Feedstuff nutrient composition'!$B$16,($C58/('Feedstuff nutrient composition'!$C$16/100)),IF($B13='Feedstuff nutrient composition'!$B$17,($C58/('Feedstuff nutrient composition'!$C$17/100)),IF($B13='Feedstuff nutrient composition'!$B$18,($C58/('Feedstuff nutrient composition'!$C$18/100)),IF($B13='Feedstuff nutrient composition'!$B$19,($C58/('Feedstuff nutrient composition'!$C$19/100)),IF($B13='Feedstuff nutrient composition'!$B$20,($C58/('Feedstuff nutrient composition'!$C$20/100)),IF($B13='Feedstuff nutrient composition'!$B$21,($C58/('Feedstuff nutrient composition'!$C$21/100)),IF($B13='Feedstuff nutrient composition'!$B$22,($C58/('Feedstuff nutrient composition'!$C$22/100)),IF($B13='Feedstuff nutrient composition'!$B$23,($C58/('Feedstuff nutrient composition'!$C$23/100)),IF($B13='Feedstuff nutrient composition'!$B$24,($C58/('Feedstuff nutrient composition'!$C$24/100)),IF($B13='Feedstuff nutrient composition'!$B$25,($C58/('Feedstuff nutrient composition'!$C$25/100)),IF($B13='Feedstuff nutrient composition'!$B$26,($C58/('Feedstuff nutrient composition'!$C$26/100)),IF($B13='Feedstuff nutrient composition'!$B$27,($C58/('Feedstuff nutrient composition'!$C$27/100)),IF($B13='Feedstuff nutrient composition'!$B$28,($C58/('Feedstuff nutrient composition'!$C$28/100)),IF($B13='Feedstuff nutrient composition'!$B$29,($C58/('Feedstuff nutrient composition'!$C$29/100)),IF($B13='Feedstuff nutrient composition'!$B$30,($C58/('Feedstuff nutrient composition'!$C$30/100)),IF($B13='Feedstuff nutrient composition'!$B$31,($C58/('Feedstuff nutrient composition'!$C$31/100)),IF($B13='Feedstuff nutrient composition'!$B$32,($C58/('Feedstuff nutrient composition'!$C$32/100)),IF($B13='Feedstuff nutrient composition'!$B$33,($C58/('Feedstuff nutrient composition'!$C$33/100)),IF($B13='Feedstuff nutrient composition'!$B$34,($C58/('Feedstuff nutrient composition'!$C$34/100)),IF($B13='Feedstuff nutrient composition'!$B$35,($C58/('Feedstuff nutrient composition'!$C$35/100)),IF($B13='Feedstuff nutrient composition'!$B$36,($C58/('Feedstuff nutrient composition'!$C$36/100)),IF($B13='Feedstuff nutrient composition'!$B$37,($C58/('Feedstuff nutrient composition'!$C$37/100)),IF($B13='Feedstuff nutrient composition'!$B$38,($C58/('Feedstuff nutrient composition'!$C$38/100)),IF($B13='Feedstuff nutrient composition'!$B$39,($C58/('Feedstuff nutrient composition'!$C$39/100)),IF($B13='Feedstuff nutrient composition'!$B$40,($C58/('Feedstuff nutrient composition'!$C$40/100)),IF($B13='Feedstuff nutrient composition'!$B$41,($C58/('Feedstuff nutrient composition'!$C$41/100)),IF($B13='Feedstuff nutrient composition'!$B$42,($C58/('Feedstuff nutrient composition'!$C$42/100)),IF($B13='Feedstuff nutrient composition'!$B$43,($C58/('Feedstuff nutrient composition'!$C$43/100)),IF($B13='Feedstuff nutrient composition'!$B$44,($C58/('Feedstuff nutrient composition'!$C$44/100)),IF($B13='Feedstuff nutrient composition'!$B$45,($C58/('Feedstuff nutrient composition'!$C$45/100)),IF($B13='Feedstuff nutrient composition'!$B$46,($C58/('Feedstuff nutrient composition'!$C$46/100)),IF($B13='Feedstuff nutrient composition'!$B$47,($C58/('Feedstuff nutrient composition'!$C$47/100)),IF($B13='Feedstuff nutrient composition'!$B$48,($C58/('Feedstuff nutrient composition'!$C$48/100)),IF($B13='Feedstuff nutrient composition'!$B$49,($C58/('Feedstuff nutrient composition'!$C$49/100)),IF($B13='Feedstuff nutrient composition'!$B$50,($C58/('Feedstuff nutrient composition'!$C$50/100)),IF($B13='Feedstuff nutrient composition'!$B$51,($C58/('Feedstuff nutrient composition'!$C$51/100)),IF($B13='Feedstuff nutrient composition'!$B$52,($C58/('Feedstuff nutrient composition'!$C$52/100)),IF($B13='Feedstuff nutrient composition'!$B$53,($C58/('Feedstuff nutrient composition'!$C$53/100)),IF($B13='Feedstuff nutrient composition'!$B$54,($C58/('Feedstuff nutrient composition'!$C$54/100)),IF($B13='Feedstuff nutrient composition'!$B$55,($C58/('Feedstuff nutrient composition'!$C$55/100)),IF($B13='Feedstuff nutrient composition'!$B$56,($C58/('Feedstuff nutrient composition'!$C$56/100)),IF($B13='Feedstuff nutrient composition'!$B$57,($C58/('Feedstuff nutrient composition'!$C$57/100)),IF($B13='Feedstuff nutrient composition'!$B$58,($C58/('Feedstuff nutrient composition'!$C$58/100)),IF($B13='Feedstuff nutrient composition'!$B$59,($C58/('Feedstuff nutrient composition'!$C$59/100)),IF($B13='Feedstuff nutrient composition'!$B$60,($C58/('Feedstuff nutrient composition'!$C$60/100)),IF($B13='Feedstuff nutrient composition'!$B$61,($C58/('Feedstuff nutrient composition'!$C$61/100)),IF($B13='Feedstuff nutrient composition'!$B$62,($C58/('Feedstuff nutrient composition'!$C$62/100)),IF($B13='Feedstuff nutrient composition'!$B$63,($C58/('Feedstuff nutrient composition'!$C$63/100)),IF($B13='Feedstuff nutrient composition'!$B$64,($C58/('Feedstuff nutrient composition'!$C$64/100)),IF($B13='Feedstuff nutrient composition'!$B$65,($C58/('Feedstuff nutrient composition'!$C$65/100)),IF($B13='Feedstuff nutrient composition'!$B$66,($C58/('Feedstuff nutrient composition'!$C$66/100)),IF($B13='Feedstuff nutrient composition'!$B$67,($C58/('Feedstuff nutrient composition'!$C$67/100)),IF($B13='Feedstuff nutrient composition'!$B$68,($C58/('Feedstuff nutrient composition'!$C$68/100)),IF($B13='Feedstuff nutrient composition'!$B$69,($C58/('Feedstuff nutrient composition'!$C$69/100)),IF($B13='Feedstuff nutrient composition'!$B$70,($C58/('Feedstuff nutrient composition'!$C$70/100)),"MISSING INPUT"))))))))))))))))))))))))))))))))))))))))))))))))))))))))))))))),"MISSING INPUT")</f>
        <v>MISSING INPUT</v>
      </c>
      <c r="E58" s="306" t="str">
        <f>IFERROR(IF(C49="Required intake is greater than self-limited intake","NOT APPLICABLE",IF($B13='Feedstuff nutrient composition'!$B$9,($D58/('Feedstuff nutrient composition'!$D$9/100)),IF($B13='Feedstuff nutrient composition'!$B$10,($D58/('Feedstuff nutrient composition'!$D$10/100)),IF($B13='Feedstuff nutrient composition'!$B$11,($D58/('Feedstuff nutrient composition'!$D$11/100)),IF($B13='Feedstuff nutrient composition'!$B$12,($D58/('Feedstuff nutrient composition'!$D$12/100)),IF($B13='Feedstuff nutrient composition'!$B$13,($D58/('Feedstuff nutrient composition'!$D$13/100)),IF($B13='Feedstuff nutrient composition'!$B$14,($D58/('Feedstuff nutrient composition'!$D$14/100)),IF($B13='Feedstuff nutrient composition'!$B$15,($D58/('Feedstuff nutrient composition'!$D$15/100)),IF($B13='Feedstuff nutrient composition'!$B$16,($D58/('Feedstuff nutrient composition'!$D$16/100)),IF($B13='Feedstuff nutrient composition'!$B$17,($D58/('Feedstuff nutrient composition'!$D$17/100)),IF($B13='Feedstuff nutrient composition'!$B$18,($D58/('Feedstuff nutrient composition'!$D$18/100)),IF($B13='Feedstuff nutrient composition'!$B$19,($D58/('Feedstuff nutrient composition'!$D$19/100)),IF($B13='Feedstuff nutrient composition'!$B$20,($D58/('Feedstuff nutrient composition'!$D$20/100)),IF($B13='Feedstuff nutrient composition'!$B$21,($D58/('Feedstuff nutrient composition'!$D$21/100)),IF($B13='Feedstuff nutrient composition'!$B$22,($D58/('Feedstuff nutrient composition'!$D$22/100)),IF($B13='Feedstuff nutrient composition'!$B$23,($D58/('Feedstuff nutrient composition'!$D$23/100)),IF($B13='Feedstuff nutrient composition'!$B$24,($D58/('Feedstuff nutrient composition'!$D$24/100)),IF($B13='Feedstuff nutrient composition'!$B$25,($D58/('Feedstuff nutrient composition'!$D$25/100)),IF($B13='Feedstuff nutrient composition'!$B$26,($D58/('Feedstuff nutrient composition'!$D$26/100)),IF($B13='Feedstuff nutrient composition'!$B$27,($D58/('Feedstuff nutrient composition'!$D$27/100)),IF($B13='Feedstuff nutrient composition'!$B$28,($D58/('Feedstuff nutrient composition'!$D$28/100)),IF($B13='Feedstuff nutrient composition'!$B$29,($D58/('Feedstuff nutrient composition'!$D$29/100)),IF($B13='Feedstuff nutrient composition'!$B$30,($D58/('Feedstuff nutrient composition'!$D$30/100)),IF($B13='Feedstuff nutrient composition'!$B$31,($D58/('Feedstuff nutrient composition'!$D$31/100)),IF($B13='Feedstuff nutrient composition'!$B$32,($D58/('Feedstuff nutrient composition'!$D$32/100)),IF($B13='Feedstuff nutrient composition'!$B$33,($D58/('Feedstuff nutrient composition'!$D$33/100)),IF($B13='Feedstuff nutrient composition'!$B$34,($D58/('Feedstuff nutrient composition'!$D$34/100)),IF($B13='Feedstuff nutrient composition'!$B$35,($D58/('Feedstuff nutrient composition'!$D$35/100)),IF($B13='Feedstuff nutrient composition'!$B$36,($D58/('Feedstuff nutrient composition'!$D$36/100)),IF($B13='Feedstuff nutrient composition'!$B$37,($D58/('Feedstuff nutrient composition'!$D$37/100)),IF($B13='Feedstuff nutrient composition'!$B$38,($D58/('Feedstuff nutrient composition'!$D$38/100)),IF($B13='Feedstuff nutrient composition'!$B$39,($D58/('Feedstuff nutrient composition'!$D$39/100)),IF($B13='Feedstuff nutrient composition'!$B$40,($D58/('Feedstuff nutrient composition'!$D$40/100)),IF($B13='Feedstuff nutrient composition'!$B$41,($D58/('Feedstuff nutrient composition'!$D$41/100)),IF($B13='Feedstuff nutrient composition'!$B$42,($D58/('Feedstuff nutrient composition'!$D$42/100)),IF($B13='Feedstuff nutrient composition'!$B$43,($D58/('Feedstuff nutrient composition'!$D$43/100)),IF($B13='Feedstuff nutrient composition'!$B$44,($D58/('Feedstuff nutrient composition'!$D$44/100)),IF($B13='Feedstuff nutrient composition'!$B$45,($D58/('Feedstuff nutrient composition'!$D$45/100)),IF($B13='Feedstuff nutrient composition'!$B$46,($D58/('Feedstuff nutrient composition'!$D$46/100)),IF($B13='Feedstuff nutrient composition'!$B$47,($D58/('Feedstuff nutrient composition'!$D$47/100)),IF($B13='Feedstuff nutrient composition'!$B$48,($D58/('Feedstuff nutrient composition'!$D$48/100)),IF($B13='Feedstuff nutrient composition'!$B$49,($D58/('Feedstuff nutrient composition'!$D$49/100)),IF($B13='Feedstuff nutrient composition'!$B$50,($D58/('Feedstuff nutrient composition'!$D$50/100)),IF($B13='Feedstuff nutrient composition'!$B$51,($D58/('Feedstuff nutrient composition'!$D$51/100)),IF($B13='Feedstuff nutrient composition'!$B$52,($D58/('Feedstuff nutrient composition'!$D$52/100)),IF($B13='Feedstuff nutrient composition'!$B$53,($D58/('Feedstuff nutrient composition'!$D$53/100)),IF($B13='Feedstuff nutrient composition'!$B$54,($D58/('Feedstuff nutrient composition'!$D$54/100)),IF($B13='Feedstuff nutrient composition'!$B$55,($D58/('Feedstuff nutrient composition'!$D$55/100)),IF($B13='Feedstuff nutrient composition'!$B$56,($D58/('Feedstuff nutrient composition'!$D$56/100)),IF($B13='Feedstuff nutrient composition'!$B$57,($D58/('Feedstuff nutrient composition'!$D$57/100)),IF($B13='Feedstuff nutrient composition'!$B$58,($D58/('Feedstuff nutrient composition'!$D$58/100)),IF($B13='Feedstuff nutrient composition'!$B$59,($D58/('Feedstuff nutrient composition'!$D$59/100)),IF($B13='Feedstuff nutrient composition'!$B$60,($D58/('Feedstuff nutrient composition'!$D$60/100)),IF($B13='Feedstuff nutrient composition'!$B$61,($D58/('Feedstuff nutrient composition'!$D$61/100)),IF($B13='Feedstuff nutrient composition'!$B$62,($D58/('Feedstuff nutrient composition'!$D$62/100)),IF($B13='Feedstuff nutrient composition'!$B$63,($D58/('Feedstuff nutrient composition'!$D$63/100)),IF($B13='Feedstuff nutrient composition'!$B$64,($D58/('Feedstuff nutrient composition'!$D$64/100)),IF($B13='Feedstuff nutrient composition'!$B$65,($D58/('Feedstuff nutrient composition'!$D$65/100)),IF($B13='Feedstuff nutrient composition'!$B$66,($D58/('Feedstuff nutrient composition'!$D$66/100)),IF($B13='Feedstuff nutrient composition'!$B$67,($D58/('Feedstuff nutrient composition'!$D$67/100)),IF($B13='Feedstuff nutrient composition'!$B$68,($D58/('Feedstuff nutrient composition'!$D$68/100)),IF($B13='Feedstuff nutrient composition'!$B$69,($D58/('Feedstuff nutrient composition'!$D$69/100)),IF($B13='Feedstuff nutrient composition'!$B$70,($D58/('Feedstuff nutrient composition'!$D$70/100)),"MISSING INPUT"))))))))))))))))))))))))))))))))))))))))))))))))))))))))))))))),"MISSING INPUT")</f>
        <v>MISSING INPUT</v>
      </c>
      <c r="F58" s="306" t="str">
        <f>IFERROR(IF(C49="Required intake is greater than self-limited intake","NOT APPLICABLE",IF($B13='Feedstuff nutrient composition'!$B$9,($D58/('Feedstuff nutrient composition'!$E$9/100)),IF($B13='Feedstuff nutrient composition'!$B$10,($D58/('Feedstuff nutrient composition'!$E$10/100)),IF($B13='Feedstuff nutrient composition'!$B$11,($D58/('Feedstuff nutrient composition'!$E$11/100)),IF($B13='Feedstuff nutrient composition'!$B$12,($D58/('Feedstuff nutrient composition'!$E$12/100)),IF($B13='Feedstuff nutrient composition'!$B$13,($D58/('Feedstuff nutrient composition'!$E$13/100)),IF($B13='Feedstuff nutrient composition'!$B$14,($D58/('Feedstuff nutrient composition'!$E$14/100)),IF($B13='Feedstuff nutrient composition'!$B$15,($D58/('Feedstuff nutrient composition'!$E$15/100)),IF($B13='Feedstuff nutrient composition'!$B$16,($D58/('Feedstuff nutrient composition'!$E$16/100)),IF($B13='Feedstuff nutrient composition'!$B$17,($D58/('Feedstuff nutrient composition'!$E$17/100)),IF($B13='Feedstuff nutrient composition'!$B$18,($D58/('Feedstuff nutrient composition'!$E$18/100)),IF($B13='Feedstuff nutrient composition'!$B$19,($D58/('Feedstuff nutrient composition'!$E$19/100)),IF($B13='Feedstuff nutrient composition'!$B$20,($D58/('Feedstuff nutrient composition'!$E$20/100)),IF($B13='Feedstuff nutrient composition'!$B$21,($D58/('Feedstuff nutrient composition'!$E$21/100)),IF($B13='Feedstuff nutrient composition'!$B$22,($D58/('Feedstuff nutrient composition'!$E$22/100)),IF($B13='Feedstuff nutrient composition'!$B$23,($D58/('Feedstuff nutrient composition'!$E$23/100)),IF($B13='Feedstuff nutrient composition'!$B$24,($D58/('Feedstuff nutrient composition'!$E$24/100)),IF($B13='Feedstuff nutrient composition'!$B$25,($D58/('Feedstuff nutrient composition'!$E$25/100)),IF($B13='Feedstuff nutrient composition'!$B$26,($D58/('Feedstuff nutrient composition'!$E$26/100)),IF($B13='Feedstuff nutrient composition'!$B$27,($D58/('Feedstuff nutrient composition'!$E$27/100)),IF($B13='Feedstuff nutrient composition'!$B$28,($D58/('Feedstuff nutrient composition'!$E$28/100)),IF($B13='Feedstuff nutrient composition'!$B$29,($D58/('Feedstuff nutrient composition'!$E$29/100)),IF($B13='Feedstuff nutrient composition'!$B$30,($D58/('Feedstuff nutrient composition'!$E$30/100)),IF($B13='Feedstuff nutrient composition'!$B$31,($D58/('Feedstuff nutrient composition'!$E$31/100)),IF($B13='Feedstuff nutrient composition'!$B$32,($D58/('Feedstuff nutrient composition'!$E$32/100)),IF($B13='Feedstuff nutrient composition'!$B$33,($D58/('Feedstuff nutrient composition'!$E$33/100)),IF($B13='Feedstuff nutrient composition'!$B$34,($D58/('Feedstuff nutrient composition'!$E$34/100)),IF($B13='Feedstuff nutrient composition'!$B$35,($D58/('Feedstuff nutrient composition'!$E$35/100)),IF($B13='Feedstuff nutrient composition'!$B$36,($D58/('Feedstuff nutrient composition'!$E$36/100)),IF($B13='Feedstuff nutrient composition'!$B$37,($D58/('Feedstuff nutrient composition'!$E$37/100)),IF($B13='Feedstuff nutrient composition'!$B$38,($D58/('Feedstuff nutrient composition'!$E$38/100)),IF($B13='Feedstuff nutrient composition'!$B$39,($D58/('Feedstuff nutrient composition'!$E$39/100)),IF($B13='Feedstuff nutrient composition'!$B$40,($D58/('Feedstuff nutrient composition'!$E$40/100)),IF($B13='Feedstuff nutrient composition'!$B$41,($D58/('Feedstuff nutrient composition'!$E$41/100)),IF($B13='Feedstuff nutrient composition'!$B$42,($D58/('Feedstuff nutrient composition'!$E$42/100)),IF($B13='Feedstuff nutrient composition'!$B$43,($D58/('Feedstuff nutrient composition'!$E$43/100)),IF($B13='Feedstuff nutrient composition'!$B$44,($D58/('Feedstuff nutrient composition'!$E$44/100)),IF($B13='Feedstuff nutrient composition'!$B$45,($D58/('Feedstuff nutrient composition'!$E$45/100)),IF($B13='Feedstuff nutrient composition'!$B$46,($D58/('Feedstuff nutrient composition'!$E$46/100)),IF($B13='Feedstuff nutrient composition'!$B$47,($D58/('Feedstuff nutrient composition'!$E$47/100)),IF($B13='Feedstuff nutrient composition'!$B$48,($D58/('Feedstuff nutrient composition'!$E$48/100)),IF($B13='Feedstuff nutrient composition'!$B$49,($D58/('Feedstuff nutrient composition'!$E$49/100)),IF($B13='Feedstuff nutrient composition'!$B$50,($D58/('Feedstuff nutrient composition'!$E$50/100)),IF($B13='Feedstuff nutrient composition'!$B$51,($D58/('Feedstuff nutrient composition'!$E$51/100)),IF($B13='Feedstuff nutrient composition'!$B$52,($D58/('Feedstuff nutrient composition'!$E$52/100)),IF($B13='Feedstuff nutrient composition'!$B$53,($D58/('Feedstuff nutrient composition'!$E$53/100)),IF($B13='Feedstuff nutrient composition'!$B$54,($D58/('Feedstuff nutrient composition'!$E$54/100)),IF($B13='Feedstuff nutrient composition'!$B$55,($D58/('Feedstuff nutrient composition'!$E$55/100)),IF($B13='Feedstuff nutrient composition'!$B$56,($D58/('Feedstuff nutrient composition'!$E$56/100)),IF($B13='Feedstuff nutrient composition'!$B$57,($D58/('Feedstuff nutrient composition'!$E$57/100)),IF($B13='Feedstuff nutrient composition'!$B$58,($D58/('Feedstuff nutrient composition'!$E$58/100)),IF($B13='Feedstuff nutrient composition'!$B$59,($D58/('Feedstuff nutrient composition'!$E$59/100)),IF($B13='Feedstuff nutrient composition'!$B$60,($D58/('Feedstuff nutrient composition'!$E$60/100)),IF($B13='Feedstuff nutrient composition'!$B$61,($D58/('Feedstuff nutrient composition'!$E$61/100)),IF($B13='Feedstuff nutrient composition'!$B$62,($D58/('Feedstuff nutrient composition'!$E$62/100)),IF($B13='Feedstuff nutrient composition'!$B$63,($D58/('Feedstuff nutrient composition'!$E$63/100)),IF($B13='Feedstuff nutrient composition'!$B$64,($D58/('Feedstuff nutrient composition'!$E$64/100)),IF($B13='Feedstuff nutrient composition'!$B$65,($D58/('Feedstuff nutrient composition'!$E$65/100)),IF($B13='Feedstuff nutrient composition'!$B$66,($D58/('Feedstuff nutrient composition'!$E$66/100)),IF($B13='Feedstuff nutrient composition'!$B$67,($D58/('Feedstuff nutrient composition'!$E$67/100)),IF($B13='Feedstuff nutrient composition'!$B$68,($D58/('Feedstuff nutrient composition'!$E$68/100)),IF($B13='Feedstuff nutrient composition'!$B$69,($D58/('Feedstuff nutrient composition'!$E$69/100)),IF($B13='Feedstuff nutrient composition'!$B$70,($D58/('Feedstuff nutrient composition'!$E$70/100)),"MISSING INPUT"))))))))))))))))))))))))))))))))))))))))))))))))))))))))))))))),"MISSING INPUT")</f>
        <v>MISSING INPUT</v>
      </c>
      <c r="G58" s="306" t="str">
        <f>IFERROR(IF(C49="Required intake is greater than self-limited intake","NOT APPLICABLE",IF($B13='Feedstuff nutrient composition'!$B$9,($D58/('Feedstuff nutrient composition'!$F$9/100)),IF($B13='Feedstuff nutrient composition'!$B$10,($D58/('Feedstuff nutrient composition'!$F$10/100)),IF($B13='Feedstuff nutrient composition'!$B$11,($D58/('Feedstuff nutrient composition'!$F$11/100)),IF($B13='Feedstuff nutrient composition'!$B$12,($D58/('Feedstuff nutrient composition'!$F$12/100)),IF($B13='Feedstuff nutrient composition'!$B$13,($D58/('Feedstuff nutrient composition'!$F$13/100)),IF($B13='Feedstuff nutrient composition'!$B$14,($D58/('Feedstuff nutrient composition'!$F$14/100)),IF($B13='Feedstuff nutrient composition'!$B$15,($D58/('Feedstuff nutrient composition'!$F$15/100)),IF($B13='Feedstuff nutrient composition'!$B$16,($D58/('Feedstuff nutrient composition'!$F$16/100)),IF($B13='Feedstuff nutrient composition'!$B$17,($D58/('Feedstuff nutrient composition'!$F$17/100)),IF($B13='Feedstuff nutrient composition'!$B$18,($D58/('Feedstuff nutrient composition'!$F$18/100)),IF($B13='Feedstuff nutrient composition'!$B$19,($D58/('Feedstuff nutrient composition'!$F$19/100)),IF($B13='Feedstuff nutrient composition'!$B$20,($D58/('Feedstuff nutrient composition'!$F$20/100)),IF($B13='Feedstuff nutrient composition'!$B$21,($D58/('Feedstuff nutrient composition'!$F$21/100)),IF($B13='Feedstuff nutrient composition'!$B$22,($D58/('Feedstuff nutrient composition'!$F$22/100)),IF($B13='Feedstuff nutrient composition'!$B$23,($D58/('Feedstuff nutrient composition'!$F$23/100)),IF($B13='Feedstuff nutrient composition'!$B$24,($D58/('Feedstuff nutrient composition'!$F$24/100)),IF($B13='Feedstuff nutrient composition'!$B$25,($D58/('Feedstuff nutrient composition'!$F$25/100)),IF($B13='Feedstuff nutrient composition'!$B$26,($D58/('Feedstuff nutrient composition'!$F$26/100)),IF($B13='Feedstuff nutrient composition'!$B$27,($D58/('Feedstuff nutrient composition'!$F$27/100)),IF($B13='Feedstuff nutrient composition'!$B$28,($D58/('Feedstuff nutrient composition'!$F$28/100)),IF($B13='Feedstuff nutrient composition'!$B$29,($D58/('Feedstuff nutrient composition'!$F$29/100)),IF($B13='Feedstuff nutrient composition'!$B$30,($D58/('Feedstuff nutrient composition'!$F$30/100)),IF($B13='Feedstuff nutrient composition'!$B$31,($D58/('Feedstuff nutrient composition'!$F$31/100)),IF($B13='Feedstuff nutrient composition'!$B$32,($D58/('Feedstuff nutrient composition'!$F$32/100)),IF($B13='Feedstuff nutrient composition'!$B$33,($D58/('Feedstuff nutrient composition'!$F$33/100)),IF($B13='Feedstuff nutrient composition'!$B$34,($D58/('Feedstuff nutrient composition'!$F$34/100)),IF($B13='Feedstuff nutrient composition'!$B$35,($D58/('Feedstuff nutrient composition'!$F$35/100)),IF($B13='Feedstuff nutrient composition'!$B$36,($D58/('Feedstuff nutrient composition'!$F$36/100)),IF($B13='Feedstuff nutrient composition'!$B$37,($D58/('Feedstuff nutrient composition'!$F$37/100)),IF($B13='Feedstuff nutrient composition'!$B$38,($D58/('Feedstuff nutrient composition'!$F$38/100)),IF($B13='Feedstuff nutrient composition'!$B$39,($D58/('Feedstuff nutrient composition'!$F$39/100)),IF($B13='Feedstuff nutrient composition'!$B$40,($D58/('Feedstuff nutrient composition'!$F$40/100)),IF($B13='Feedstuff nutrient composition'!$B$41,($D58/('Feedstuff nutrient composition'!$F$41/100)),IF($B13='Feedstuff nutrient composition'!$B$42,($D58/('Feedstuff nutrient composition'!$F$42/100)),IF($B13='Feedstuff nutrient composition'!$B$43,($D58/('Feedstuff nutrient composition'!$F$43/100)),IF($B13='Feedstuff nutrient composition'!$B$44,($D58/('Feedstuff nutrient composition'!$F$44/100)),IF($B13='Feedstuff nutrient composition'!$B$45,($D58/('Feedstuff nutrient composition'!$F$45/100)),IF($B13='Feedstuff nutrient composition'!$B$46,($D58/('Feedstuff nutrient composition'!$F$46/100)),IF($B13='Feedstuff nutrient composition'!$B$47,($D58/('Feedstuff nutrient composition'!$F$47/100)),IF($B13='Feedstuff nutrient composition'!$B$48,($D58/('Feedstuff nutrient composition'!$F$48/100)),IF($B13='Feedstuff nutrient composition'!$B$49,($D58/('Feedstuff nutrient composition'!$F$49/100)),IF($B13='Feedstuff nutrient composition'!$B$50,($D58/('Feedstuff nutrient composition'!$F$50/100)),IF($B13='Feedstuff nutrient composition'!$B$51,($D58/('Feedstuff nutrient composition'!$F$51/100)),IF($B13='Feedstuff nutrient composition'!$B$52,($D58/('Feedstuff nutrient composition'!$F$52/100)),IF($B13='Feedstuff nutrient composition'!$B$53,($D58/('Feedstuff nutrient composition'!$F$53/100)),IF($B13='Feedstuff nutrient composition'!$B$54,($D58/('Feedstuff nutrient composition'!$F$54/100)),IF($B13='Feedstuff nutrient composition'!$B$55,($D58/('Feedstuff nutrient composition'!$F$55/100)),IF($B13='Feedstuff nutrient composition'!$B$56,($D58/('Feedstuff nutrient composition'!$F$56/100)),IF($B13='Feedstuff nutrient composition'!$B$57,($D58/('Feedstuff nutrient composition'!$F$57/100)),IF($B13='Feedstuff nutrient composition'!$B$58,($D58/('Feedstuff nutrient composition'!$F$58/100)),IF($B13='Feedstuff nutrient composition'!$B$59,($D58/('Feedstuff nutrient composition'!$F$59/100)),IF($B13='Feedstuff nutrient composition'!$B$60,($D58/('Feedstuff nutrient composition'!$F$60/100)),IF($B13='Feedstuff nutrient composition'!$B$61,($D58/('Feedstuff nutrient composition'!$F$61/100)),IF($B13='Feedstuff nutrient composition'!$B$62,($D58/('Feedstuff nutrient composition'!$F$62/100)),IF($B13='Feedstuff nutrient composition'!$B$63,($D58/('Feedstuff nutrient composition'!$F$63/100)),IF($B13='Feedstuff nutrient composition'!$B$64,($D58/('Feedstuff nutrient composition'!$F$64/100)),IF($B13='Feedstuff nutrient composition'!$B$65,($D58/('Feedstuff nutrient composition'!$F$65/100)),IF($B13='Feedstuff nutrient composition'!$B$66,($D58/('Feedstuff nutrient composition'!$F$66/100)),IF($B13='Feedstuff nutrient composition'!$B$67,($D58/('Feedstuff nutrient composition'!$F$67/100)),IF($B13='Feedstuff nutrient composition'!$B$68,($D58/('Feedstuff nutrient composition'!$F$68/100)),IF($B13='Feedstuff nutrient composition'!$B$69,($D58/('Feedstuff nutrient composition'!$F$69/100)),IF($B13='Feedstuff nutrient composition'!$B$70,($D58/('Feedstuff nutrient composition'!$F$70/100)),"MISSING INPUT"))))))))))))))))))))))))))))))))))))))))))))))))))))))))))))))),"MISSING INPUT")</f>
        <v>MISSING INPUT</v>
      </c>
      <c r="H58" s="307" t="str">
        <f>IFERROR(IF(C49="Required intake is greater than self-limited intake","NOT APPLICABLE",IF($B13='Feedstuff nutrient composition'!$B$9,($D58/('Feedstuff nutrient composition'!$G$9/100)),IF($B13='Feedstuff nutrient composition'!$B$10,($D58/('Feedstuff nutrient composition'!$G$10/100)),IF($B13='Feedstuff nutrient composition'!$B$11,($D58/('Feedstuff nutrient composition'!$G$11/100)),IF($B13='Feedstuff nutrient composition'!$B$12,($D58/('Feedstuff nutrient composition'!$G$12/100)),IF($B13='Feedstuff nutrient composition'!$B$13,($D58/('Feedstuff nutrient composition'!$G$13/100)),IF($B13='Feedstuff nutrient composition'!$B$14,($D58/('Feedstuff nutrient composition'!$G$14/100)),IF($B13='Feedstuff nutrient composition'!$B$15,($D58/('Feedstuff nutrient composition'!$G$15/100)),IF($B13='Feedstuff nutrient composition'!$B$16,($D58/('Feedstuff nutrient composition'!$G$16/100)),IF($B13='Feedstuff nutrient composition'!$B$17,($D58/('Feedstuff nutrient composition'!$G$17/100)),IF($B13='Feedstuff nutrient composition'!$B$18,($D58/('Feedstuff nutrient composition'!$G$18/100)),IF($B13='Feedstuff nutrient composition'!$B$19,($D58/('Feedstuff nutrient composition'!$G$19/100)),IF($B13='Feedstuff nutrient composition'!$B$20,($D58/('Feedstuff nutrient composition'!$G$20/100)),IF($B13='Feedstuff nutrient composition'!$B$21,($D58/('Feedstuff nutrient composition'!$G$21/100)),IF($B13='Feedstuff nutrient composition'!$B$22,($D58/('Feedstuff nutrient composition'!$G$22/100)),IF($B13='Feedstuff nutrient composition'!$B$23,($D58/('Feedstuff nutrient composition'!$G$23/100)),IF($B13='Feedstuff nutrient composition'!$B$24,($D58/('Feedstuff nutrient composition'!$G$24/100)),IF($B13='Feedstuff nutrient composition'!$B$25,($D58/('Feedstuff nutrient composition'!$G$25/100)),IF($B13='Feedstuff nutrient composition'!$B$26,($D58/('Feedstuff nutrient composition'!$G$26/100)),IF($B13='Feedstuff nutrient composition'!$B$27,($D58/('Feedstuff nutrient composition'!$G$27/100)),IF($B13='Feedstuff nutrient composition'!$B$28,($D58/('Feedstuff nutrient composition'!$G$28/100)),IF($B13='Feedstuff nutrient composition'!$B$29,($D58/('Feedstuff nutrient composition'!$G$29/100)),IF($B13='Feedstuff nutrient composition'!$B$30,($D58/('Feedstuff nutrient composition'!$G$30/100)),IF($B13='Feedstuff nutrient composition'!$B$31,($D58/('Feedstuff nutrient composition'!$G$31/100)),IF($B13='Feedstuff nutrient composition'!$B$32,($D58/('Feedstuff nutrient composition'!$G$32/100)),IF($B13='Feedstuff nutrient composition'!$B$33,($D58/('Feedstuff nutrient composition'!$G$33/100)),IF($B13='Feedstuff nutrient composition'!$B$34,($D58/('Feedstuff nutrient composition'!$G$34/100)),IF($B13='Feedstuff nutrient composition'!$B$35,($D58/('Feedstuff nutrient composition'!$G$35/100)),IF($B13='Feedstuff nutrient composition'!$B$36,($D58/('Feedstuff nutrient composition'!$G$36/100)),IF($B13='Feedstuff nutrient composition'!$B$37,($D58/('Feedstuff nutrient composition'!$G$37/100)),IF($B13='Feedstuff nutrient composition'!$B$38,($D58/('Feedstuff nutrient composition'!$G$38/100)),IF($B13='Feedstuff nutrient composition'!$B$39,($D58/('Feedstuff nutrient composition'!$G$39/100)),IF($B13='Feedstuff nutrient composition'!$B$40,($D58/('Feedstuff nutrient composition'!$G$40/100)),IF($B13='Feedstuff nutrient composition'!$B$41,($D58/('Feedstuff nutrient composition'!$G$41/100)),IF($B13='Feedstuff nutrient composition'!$B$42,($D58/('Feedstuff nutrient composition'!$G$42/100)),IF($B13='Feedstuff nutrient composition'!$B$43,($D58/('Feedstuff nutrient composition'!$G$43/100)),IF($B13='Feedstuff nutrient composition'!$B$44,($D58/('Feedstuff nutrient composition'!$G$44/100)),IF($B13='Feedstuff nutrient composition'!$B$45,($D58/('Feedstuff nutrient composition'!$G$45/100)),IF($B13='Feedstuff nutrient composition'!$B$46,($D58/('Feedstuff nutrient composition'!$G$46/100)),IF($B13='Feedstuff nutrient composition'!$B$47,($D58/('Feedstuff nutrient composition'!$G$47/100)),IF($B13='Feedstuff nutrient composition'!$B$48,($D58/('Feedstuff nutrient composition'!$G$48/100)),IF($B13='Feedstuff nutrient composition'!$B$49,($D58/('Feedstuff nutrient composition'!$G$49/100)),IF($B13='Feedstuff nutrient composition'!$B$50,($D58/('Feedstuff nutrient composition'!$G$50/100)),IF($B13='Feedstuff nutrient composition'!$B$51,($D58/('Feedstuff nutrient composition'!$G$51/100)),IF($B13='Feedstuff nutrient composition'!$B$52,($D58/('Feedstuff nutrient composition'!$G$52/100)),IF($B13='Feedstuff nutrient composition'!$B$53,($D58/('Feedstuff nutrient composition'!$G$53/100)),IF($B13='Feedstuff nutrient composition'!$B$54,($D58/('Feedstuff nutrient composition'!$G$54/100)),IF($B13='Feedstuff nutrient composition'!$B$55,($D58/('Feedstuff nutrient composition'!$G$55/100)),IF($B13='Feedstuff nutrient composition'!$B$56,($D58/('Feedstuff nutrient composition'!$G$56/100)),IF($B13='Feedstuff nutrient composition'!$B$57,($D58/('Feedstuff nutrient composition'!$G$57/100)),IF($B13='Feedstuff nutrient composition'!$B$58,($D58/('Feedstuff nutrient composition'!$G$58/100)),IF($B13='Feedstuff nutrient composition'!$B$59,($D58/('Feedstuff nutrient composition'!$G$59/100)),IF($B13='Feedstuff nutrient composition'!$B$60,($D58/('Feedstuff nutrient composition'!$G$60/100)),IF($B13='Feedstuff nutrient composition'!$B$61,($D58/('Feedstuff nutrient composition'!$G$61/100)),IF($B13='Feedstuff nutrient composition'!$B$62,($D58/('Feedstuff nutrient composition'!$G$62/100)),IF($B13='Feedstuff nutrient composition'!$B$63,($D58/('Feedstuff nutrient composition'!$G$63/100)),IF($B13='Feedstuff nutrient composition'!$B$64,($D58/('Feedstuff nutrient composition'!$G$64/100)),IF($B13='Feedstuff nutrient composition'!$B$65,($D58/('Feedstuff nutrient composition'!$G$65/100)),IF($B13='Feedstuff nutrient composition'!$B$66,($D58/('Feedstuff nutrient composition'!$G$66/100)),IF($B13='Feedstuff nutrient composition'!$B$67,($D58/('Feedstuff nutrient composition'!$G$67/100)),IF($B13='Feedstuff nutrient composition'!$B$68,($D58/('Feedstuff nutrient composition'!$G$68/100)),IF($B13='Feedstuff nutrient composition'!$B$69,($D58/('Feedstuff nutrient composition'!$G$69/100)),IF($B13='Feedstuff nutrient composition'!$B$70,($D58/('Feedstuff nutrient composition'!$G$70/100)),"MISSING INPUT"))))))))))))))))))))))))))))))))))))))))))))))))))))))))))))))),"MISSING INPUT")</f>
        <v>MISSING INPUT</v>
      </c>
      <c r="I58" s="220"/>
      <c r="J58" s="299"/>
    </row>
    <row r="59" spans="1:25" s="219" customFormat="1" ht="19.95" customHeight="1" thickBot="1" x14ac:dyDescent="0.35">
      <c r="A59" s="220"/>
      <c r="B59" s="308" t="str">
        <f>IFERROR(IF($B$14="","MISSING INPUT",$B$14),"")</f>
        <v>MISSING INPUT</v>
      </c>
      <c r="C59" s="309" t="str">
        <f>IFERROR(IF(N50="OPTION NOT APPLICABLE","NOT APPLICABLE",IF(AND(C14=0,E14=0,G14=0,G24=0),"MISSING INPUT",IF(AND(C14&gt;0,E14=0,G14=0,G24=0),(((C14/D14)*N50)/K50),IF(AND(C14=0,E14&gt;0,G14=0,G24=0),(((E14/D14)*N50)/K50),IF(AND(C14=0,E14=0,G14&gt;0,G24=0),(((G14/F14)*N50)/K50),IF(AND(C14=0,E14=0,G14=0,G24&gt;0),(((G24/E24)*(K50+M50))/K50),IF(AND(C14&gt;0,E14&gt;0,G14=0,G24=0),((((C14+E14)/D14)*N50)/K50),IF(AND(C14&gt;0,E14=0,G14&gt;0,G24=0),(((C14/D14)*N50)/K50)+(((G14/F14)*N50)/K50),IF(AND(C14&gt;0,E14=0,G14=0,G24&gt;0),(((C14/D14)*N50)/K50)+(((G24/E24)*(K50+M50))/K50),IF(AND(C14=0,E14&gt;0,G14&gt;0,G24=0),(((E14/D14)*N50)/K50)+(((G14/F14)*N50)/K50),IF(AND(C14=0,E14&gt;0,G14=0,G24&gt;0),(((E14/D14)*N50)/K50)+(((G24/E24)*(K50+M50))/K50),IF(AND(C14=0,E14=0,G14&gt;0,G24&gt;0),(((G14/F14)*N50)/K50)+(((G24/E24)*(K50+M50))/K50),IF(AND(C14&gt;0,E14&gt;0,G14&gt;0,G24=0),((((C14+E14)/D14)*N50)/K50)+(((G14/F14)*N50)/K50),IF(AND(C14&gt;0,E14&gt;0,G14=0,G24&gt;0),((((C14+E14)/D14)*N50)/K50)+(((G24/E24)*(K50+M50))/K50),IF(AND(C14&gt;0,E14=0,G14&gt;0,G24&gt;0),(((C14/D14)*N50)/K50)+(((G14/F14)*N50)/K50)+(((G24/E24)*(K50+M50))/K50),IF(AND(C14=0,E14&gt;0,G14&gt;0,G24&gt;0),(((E14/D14)*N50)/K50)+(((G14/F14)*N50)/K50)+(((G24/E24)*(K50+M50))/K50),IF(K50=0,((C14+E14)/D14)+(G14/F14)+(G24/E24),((N50*(((C14+E14)/D14)+(G14/F14)))+((K50+M50)*(G24/E24)))/K50))))))))))))))))),"MISSING INPUT")</f>
        <v>MISSING INPUT</v>
      </c>
      <c r="D59" s="310" t="str">
        <f>IFERROR(IF(C50="Required intake is greater than self-limited intake","NOT APPLICABLE",IF($B14='Feedstuff nutrient composition'!$B$9,($C59/('Feedstuff nutrient composition'!$C$9/100)),IF($B14='Feedstuff nutrient composition'!$B$10,($C59/('Feedstuff nutrient composition'!$C$10/100)),IF($B14='Feedstuff nutrient composition'!$B$11,($C59/('Feedstuff nutrient composition'!$C$11/100)),IF($B14='Feedstuff nutrient composition'!$B$12,($C59/('Feedstuff nutrient composition'!$C$12/100)),IF($B14='Feedstuff nutrient composition'!$B$13,($C59/('Feedstuff nutrient composition'!$C$13/100)),IF($B14='Feedstuff nutrient composition'!$B$14,($C59/('Feedstuff nutrient composition'!$C$14/100)),IF($B14='Feedstuff nutrient composition'!$B$15,($C59/('Feedstuff nutrient composition'!$C$15/100)),IF($B14='Feedstuff nutrient composition'!$B$16,($C59/('Feedstuff nutrient composition'!$C$16/100)),IF($B14='Feedstuff nutrient composition'!$B$17,($C59/('Feedstuff nutrient composition'!$C$17/100)),IF($B14='Feedstuff nutrient composition'!$B$18,($C59/('Feedstuff nutrient composition'!$C$18/100)),IF($B14='Feedstuff nutrient composition'!$B$19,($C59/('Feedstuff nutrient composition'!$C$19/100)),IF($B14='Feedstuff nutrient composition'!$B$20,($C59/('Feedstuff nutrient composition'!$C$20/100)),IF($B14='Feedstuff nutrient composition'!$B$21,($C59/('Feedstuff nutrient composition'!$C$21/100)),IF($B14='Feedstuff nutrient composition'!$B$22,($C59/('Feedstuff nutrient composition'!$C$22/100)),IF($B14='Feedstuff nutrient composition'!$B$23,($C59/('Feedstuff nutrient composition'!$C$23/100)),IF($B14='Feedstuff nutrient composition'!$B$24,($C59/('Feedstuff nutrient composition'!$C$24/100)),IF($B14='Feedstuff nutrient composition'!$B$25,($C59/('Feedstuff nutrient composition'!$C$25/100)),IF($B14='Feedstuff nutrient composition'!$B$26,($C59/('Feedstuff nutrient composition'!$C$26/100)),IF($B14='Feedstuff nutrient composition'!$B$27,($C59/('Feedstuff nutrient composition'!$C$27/100)),IF($B14='Feedstuff nutrient composition'!$B$28,($C59/('Feedstuff nutrient composition'!$C$28/100)),IF($B14='Feedstuff nutrient composition'!$B$29,($C59/('Feedstuff nutrient composition'!$C$29/100)),IF($B14='Feedstuff nutrient composition'!$B$30,($C59/('Feedstuff nutrient composition'!$C$30/100)),IF($B14='Feedstuff nutrient composition'!$B$31,($C59/('Feedstuff nutrient composition'!$C$31/100)),IF($B14='Feedstuff nutrient composition'!$B$32,($C59/('Feedstuff nutrient composition'!$C$32/100)),IF($B14='Feedstuff nutrient composition'!$B$33,($C59/('Feedstuff nutrient composition'!$C$33/100)),IF($B14='Feedstuff nutrient composition'!$B$34,($C59/('Feedstuff nutrient composition'!$C$34/100)),IF($B14='Feedstuff nutrient composition'!$B$35,($C59/('Feedstuff nutrient composition'!$C$35/100)),IF($B14='Feedstuff nutrient composition'!$B$36,($C59/('Feedstuff nutrient composition'!$C$36/100)),IF($B14='Feedstuff nutrient composition'!$B$37,($C59/('Feedstuff nutrient composition'!$C$37/100)),IF($B14='Feedstuff nutrient composition'!$B$38,($C59/('Feedstuff nutrient composition'!$C$38/100)),IF($B14='Feedstuff nutrient composition'!$B$39,($C59/('Feedstuff nutrient composition'!$C$39/100)),IF($B14='Feedstuff nutrient composition'!$B$40,($C59/('Feedstuff nutrient composition'!$C$40/100)),IF($B14='Feedstuff nutrient composition'!$B$41,($C59/('Feedstuff nutrient composition'!$C$41/100)),IF($B14='Feedstuff nutrient composition'!$B$42,($C59/('Feedstuff nutrient composition'!$C$42/100)),IF($B14='Feedstuff nutrient composition'!$B$43,($C59/('Feedstuff nutrient composition'!$C$43/100)),IF($B14='Feedstuff nutrient composition'!$B$44,($C59/('Feedstuff nutrient composition'!$C$44/100)),IF($B14='Feedstuff nutrient composition'!$B$45,($C59/('Feedstuff nutrient composition'!$C$45/100)),IF($B14='Feedstuff nutrient composition'!$B$46,($C59/('Feedstuff nutrient composition'!$C$46/100)),IF($B14='Feedstuff nutrient composition'!$B$47,($C59/('Feedstuff nutrient composition'!$C$47/100)),IF($B14='Feedstuff nutrient composition'!$B$48,($C59/('Feedstuff nutrient composition'!$C$48/100)),IF($B14='Feedstuff nutrient composition'!$B$49,($C59/('Feedstuff nutrient composition'!$C$49/100)),IF($B14='Feedstuff nutrient composition'!$B$50,($C59/('Feedstuff nutrient composition'!$C$50/100)),IF($B14='Feedstuff nutrient composition'!$B$51,($C59/('Feedstuff nutrient composition'!$C$51/100)),IF($B14='Feedstuff nutrient composition'!$B$52,($C59/('Feedstuff nutrient composition'!$C$52/100)),IF($B14='Feedstuff nutrient composition'!$B$53,($C59/('Feedstuff nutrient composition'!$C$53/100)),IF($B14='Feedstuff nutrient composition'!$B$54,($C59/('Feedstuff nutrient composition'!$C$54/100)),IF($B14='Feedstuff nutrient composition'!$B$55,($C59/('Feedstuff nutrient composition'!$C$55/100)),IF($B14='Feedstuff nutrient composition'!$B$56,($C59/('Feedstuff nutrient composition'!$C$56/100)),IF($B14='Feedstuff nutrient composition'!$B$57,($C59/('Feedstuff nutrient composition'!$C$57/100)),IF($B14='Feedstuff nutrient composition'!$B$58,($C59/('Feedstuff nutrient composition'!$C$58/100)),IF($B14='Feedstuff nutrient composition'!$B$59,($C59/('Feedstuff nutrient composition'!$C$59/100)),IF($B14='Feedstuff nutrient composition'!$B$60,($C59/('Feedstuff nutrient composition'!$C$60/100)),IF($B14='Feedstuff nutrient composition'!$B$61,($C59/('Feedstuff nutrient composition'!$C$61/100)),IF($B14='Feedstuff nutrient composition'!$B$62,($C59/('Feedstuff nutrient composition'!$C$62/100)),IF($B14='Feedstuff nutrient composition'!$B$63,($C59/('Feedstuff nutrient composition'!$C$63/100)),IF($B14='Feedstuff nutrient composition'!$B$64,($C59/('Feedstuff nutrient composition'!$C$64/100)),IF($B14='Feedstuff nutrient composition'!$B$65,($C59/('Feedstuff nutrient composition'!$C$65/100)),IF($B14='Feedstuff nutrient composition'!$B$66,($C59/('Feedstuff nutrient composition'!$C$66/100)),IF($B14='Feedstuff nutrient composition'!$B$67,($C59/('Feedstuff nutrient composition'!$C$67/100)),IF($B14='Feedstuff nutrient composition'!$B$68,($C59/('Feedstuff nutrient composition'!$C$68/100)),IF($B14='Feedstuff nutrient composition'!$B$69,($C59/('Feedstuff nutrient composition'!$C$69/100)),IF($B14='Feedstuff nutrient composition'!$B$70,($C59/('Feedstuff nutrient composition'!$C$70/100)),"MISSING INPUT"))))))))))))))))))))))))))))))))))))))))))))))))))))))))))))))),"MISSING INPUT")</f>
        <v>MISSING INPUT</v>
      </c>
      <c r="E59" s="310" t="str">
        <f>IFERROR(IF(C50="Required intake is greater than self-limited intake","NOT APPLICABLE",IF($B14='Feedstuff nutrient composition'!$B$9,($D59/('Feedstuff nutrient composition'!$D$9/100)),IF($B14='Feedstuff nutrient composition'!$B$10,($D59/('Feedstuff nutrient composition'!$D$10/100)),IF($B14='Feedstuff nutrient composition'!$B$11,($D59/('Feedstuff nutrient composition'!$D$11/100)),IF($B14='Feedstuff nutrient composition'!$B$12,($D59/('Feedstuff nutrient composition'!$D$12/100)),IF($B14='Feedstuff nutrient composition'!$B$13,($D59/('Feedstuff nutrient composition'!$D$13/100)),IF($B14='Feedstuff nutrient composition'!$B$14,($D59/('Feedstuff nutrient composition'!$D$14/100)),IF($B14='Feedstuff nutrient composition'!$B$15,($D59/('Feedstuff nutrient composition'!$D$15/100)),IF($B14='Feedstuff nutrient composition'!$B$16,($D59/('Feedstuff nutrient composition'!$D$16/100)),IF($B14='Feedstuff nutrient composition'!$B$17,($D59/('Feedstuff nutrient composition'!$D$17/100)),IF($B14='Feedstuff nutrient composition'!$B$18,($D59/('Feedstuff nutrient composition'!$D$18/100)),IF($B14='Feedstuff nutrient composition'!$B$19,($D59/('Feedstuff nutrient composition'!$D$19/100)),IF($B14='Feedstuff nutrient composition'!$B$20,($D59/('Feedstuff nutrient composition'!$D$20/100)),IF($B14='Feedstuff nutrient composition'!$B$21,($D59/('Feedstuff nutrient composition'!$D$21/100)),IF($B14='Feedstuff nutrient composition'!$B$22,($D59/('Feedstuff nutrient composition'!$D$22/100)),IF($B14='Feedstuff nutrient composition'!$B$23,($D59/('Feedstuff nutrient composition'!$D$23/100)),IF($B14='Feedstuff nutrient composition'!$B$24,($D59/('Feedstuff nutrient composition'!$D$24/100)),IF($B14='Feedstuff nutrient composition'!$B$25,($D59/('Feedstuff nutrient composition'!$D$25/100)),IF($B14='Feedstuff nutrient composition'!$B$26,($D59/('Feedstuff nutrient composition'!$D$26/100)),IF($B14='Feedstuff nutrient composition'!$B$27,($D59/('Feedstuff nutrient composition'!$D$27/100)),IF($B14='Feedstuff nutrient composition'!$B$28,($D59/('Feedstuff nutrient composition'!$D$28/100)),IF($B14='Feedstuff nutrient composition'!$B$29,($D59/('Feedstuff nutrient composition'!$D$29/100)),IF($B14='Feedstuff nutrient composition'!$B$30,($D59/('Feedstuff nutrient composition'!$D$30/100)),IF($B14='Feedstuff nutrient composition'!$B$31,($D59/('Feedstuff nutrient composition'!$D$31/100)),IF($B14='Feedstuff nutrient composition'!$B$32,($D59/('Feedstuff nutrient composition'!$D$32/100)),IF($B14='Feedstuff nutrient composition'!$B$33,($D59/('Feedstuff nutrient composition'!$D$33/100)),IF($B14='Feedstuff nutrient composition'!$B$34,($D59/('Feedstuff nutrient composition'!$D$34/100)),IF($B14='Feedstuff nutrient composition'!$B$35,($D59/('Feedstuff nutrient composition'!$D$35/100)),IF($B14='Feedstuff nutrient composition'!$B$36,($D59/('Feedstuff nutrient composition'!$D$36/100)),IF($B14='Feedstuff nutrient composition'!$B$37,($D59/('Feedstuff nutrient composition'!$D$37/100)),IF($B14='Feedstuff nutrient composition'!$B$38,($D59/('Feedstuff nutrient composition'!$D$38/100)),IF($B14='Feedstuff nutrient composition'!$B$39,($D59/('Feedstuff nutrient composition'!$D$39/100)),IF($B14='Feedstuff nutrient composition'!$B$40,($D59/('Feedstuff nutrient composition'!$D$40/100)),IF($B14='Feedstuff nutrient composition'!$B$41,($D59/('Feedstuff nutrient composition'!$D$41/100)),IF($B14='Feedstuff nutrient composition'!$B$42,($D59/('Feedstuff nutrient composition'!$D$42/100)),IF($B14='Feedstuff nutrient composition'!$B$43,($D59/('Feedstuff nutrient composition'!$D$43/100)),IF($B14='Feedstuff nutrient composition'!$B$44,($D59/('Feedstuff nutrient composition'!$D$44/100)),IF($B14='Feedstuff nutrient composition'!$B$45,($D59/('Feedstuff nutrient composition'!$D$45/100)),IF($B14='Feedstuff nutrient composition'!$B$46,($D59/('Feedstuff nutrient composition'!$D$46/100)),IF($B14='Feedstuff nutrient composition'!$B$47,($D59/('Feedstuff nutrient composition'!$D$47/100)),IF($B14='Feedstuff nutrient composition'!$B$48,($D59/('Feedstuff nutrient composition'!$D$48/100)),IF($B14='Feedstuff nutrient composition'!$B$49,($D59/('Feedstuff nutrient composition'!$D$49/100)),IF($B14='Feedstuff nutrient composition'!$B$50,($D59/('Feedstuff nutrient composition'!$D$50/100)),IF($B14='Feedstuff nutrient composition'!$B$51,($D59/('Feedstuff nutrient composition'!$D$51/100)),IF($B14='Feedstuff nutrient composition'!$B$52,($D59/('Feedstuff nutrient composition'!$D$52/100)),IF($B14='Feedstuff nutrient composition'!$B$53,($D59/('Feedstuff nutrient composition'!$D$53/100)),IF($B14='Feedstuff nutrient composition'!$B$54,($D59/('Feedstuff nutrient composition'!$D$54/100)),IF($B14='Feedstuff nutrient composition'!$B$55,($D59/('Feedstuff nutrient composition'!$D$55/100)),IF($B14='Feedstuff nutrient composition'!$B$56,($D59/('Feedstuff nutrient composition'!$D$56/100)),IF($B14='Feedstuff nutrient composition'!$B$57,($D59/('Feedstuff nutrient composition'!$D$57/100)),IF($B14='Feedstuff nutrient composition'!$B$58,($D59/('Feedstuff nutrient composition'!$D$58/100)),IF($B14='Feedstuff nutrient composition'!$B$59,($D59/('Feedstuff nutrient composition'!$D$59/100)),IF($B14='Feedstuff nutrient composition'!$B$60,($D59/('Feedstuff nutrient composition'!$D$60/100)),IF($B14='Feedstuff nutrient composition'!$B$61,($D59/('Feedstuff nutrient composition'!$D$61/100)),IF($B14='Feedstuff nutrient composition'!$B$62,($D59/('Feedstuff nutrient composition'!$D$62/100)),IF($B14='Feedstuff nutrient composition'!$B$63,($D59/('Feedstuff nutrient composition'!$D$63/100)),IF($B14='Feedstuff nutrient composition'!$B$64,($D59/('Feedstuff nutrient composition'!$D$64/100)),IF($B14='Feedstuff nutrient composition'!$B$65,($D59/('Feedstuff nutrient composition'!$D$65/100)),IF($B14='Feedstuff nutrient composition'!$B$66,($D59/('Feedstuff nutrient composition'!$D$66/100)),IF($B14='Feedstuff nutrient composition'!$B$67,($D59/('Feedstuff nutrient composition'!$D$67/100)),IF($B14='Feedstuff nutrient composition'!$B$68,($D59/('Feedstuff nutrient composition'!$D$68/100)),IF($B14='Feedstuff nutrient composition'!$B$69,($D59/('Feedstuff nutrient composition'!$D$69/100)),IF($B14='Feedstuff nutrient composition'!$B$70,($D59/('Feedstuff nutrient composition'!$D$70/100)),"MISSING INPUT"))))))))))))))))))))))))))))))))))))))))))))))))))))))))))))))),"MISSING INPUT")</f>
        <v>MISSING INPUT</v>
      </c>
      <c r="F59" s="311" t="str">
        <f>IFERROR(IF(C50="Required intake is greater than self-limited intake","NOT APPLICABLE",IF($B14='Feedstuff nutrient composition'!$B$9,($D59/('Feedstuff nutrient composition'!$E$9/100)),IF($B14='Feedstuff nutrient composition'!$B$10,($D59/('Feedstuff nutrient composition'!$E$10/100)),IF($B14='Feedstuff nutrient composition'!$B$11,($D59/('Feedstuff nutrient composition'!$E$11/100)),IF($B14='Feedstuff nutrient composition'!$B$12,($D59/('Feedstuff nutrient composition'!$E$12/100)),IF($B14='Feedstuff nutrient composition'!$B$13,($D59/('Feedstuff nutrient composition'!$E$13/100)),IF($B14='Feedstuff nutrient composition'!$B$14,($D59/('Feedstuff nutrient composition'!$E$14/100)),IF($B14='Feedstuff nutrient composition'!$B$15,($D59/('Feedstuff nutrient composition'!$E$15/100)),IF($B14='Feedstuff nutrient composition'!$B$16,($D59/('Feedstuff nutrient composition'!$E$16/100)),IF($B14='Feedstuff nutrient composition'!$B$17,($D59/('Feedstuff nutrient composition'!$E$17/100)),IF($B14='Feedstuff nutrient composition'!$B$18,($D59/('Feedstuff nutrient composition'!$E$18/100)),IF($B14='Feedstuff nutrient composition'!$B$19,($D59/('Feedstuff nutrient composition'!$E$19/100)),IF($B14='Feedstuff nutrient composition'!$B$20,($D59/('Feedstuff nutrient composition'!$E$20/100)),IF($B14='Feedstuff nutrient composition'!$B$21,($D59/('Feedstuff nutrient composition'!$E$21/100)),IF($B14='Feedstuff nutrient composition'!$B$22,($D59/('Feedstuff nutrient composition'!$E$22/100)),IF($B14='Feedstuff nutrient composition'!$B$23,($D59/('Feedstuff nutrient composition'!$E$23/100)),IF($B14='Feedstuff nutrient composition'!$B$24,($D59/('Feedstuff nutrient composition'!$E$24/100)),IF($B14='Feedstuff nutrient composition'!$B$25,($D59/('Feedstuff nutrient composition'!$E$25/100)),IF($B14='Feedstuff nutrient composition'!$B$26,($D59/('Feedstuff nutrient composition'!$E$26/100)),IF($B14='Feedstuff nutrient composition'!$B$27,($D59/('Feedstuff nutrient composition'!$E$27/100)),IF($B14='Feedstuff nutrient composition'!$B$28,($D59/('Feedstuff nutrient composition'!$E$28/100)),IF($B14='Feedstuff nutrient composition'!$B$29,($D59/('Feedstuff nutrient composition'!$E$29/100)),IF($B14='Feedstuff nutrient composition'!$B$30,($D59/('Feedstuff nutrient composition'!$E$30/100)),IF($B14='Feedstuff nutrient composition'!$B$31,($D59/('Feedstuff nutrient composition'!$E$31/100)),IF($B14='Feedstuff nutrient composition'!$B$32,($D59/('Feedstuff nutrient composition'!$E$32/100)),IF($B14='Feedstuff nutrient composition'!$B$33,($D59/('Feedstuff nutrient composition'!$E$33/100)),IF($B14='Feedstuff nutrient composition'!$B$34,($D59/('Feedstuff nutrient composition'!$E$34/100)),IF($B14='Feedstuff nutrient composition'!$B$35,($D59/('Feedstuff nutrient composition'!$E$35/100)),IF($B14='Feedstuff nutrient composition'!$B$36,($D59/('Feedstuff nutrient composition'!$E$36/100)),IF($B14='Feedstuff nutrient composition'!$B$37,($D59/('Feedstuff nutrient composition'!$E$37/100)),IF($B14='Feedstuff nutrient composition'!$B$38,($D59/('Feedstuff nutrient composition'!$E$38/100)),IF($B14='Feedstuff nutrient composition'!$B$39,($D59/('Feedstuff nutrient composition'!$E$39/100)),IF($B14='Feedstuff nutrient composition'!$B$40,($D59/('Feedstuff nutrient composition'!$E$40/100)),IF($B14='Feedstuff nutrient composition'!$B$41,($D59/('Feedstuff nutrient composition'!$E$41/100)),IF($B14='Feedstuff nutrient composition'!$B$42,($D59/('Feedstuff nutrient composition'!$E$42/100)),IF($B14='Feedstuff nutrient composition'!$B$43,($D59/('Feedstuff nutrient composition'!$E$43/100)),IF($B14='Feedstuff nutrient composition'!$B$44,($D59/('Feedstuff nutrient composition'!$E$44/100)),IF($B14='Feedstuff nutrient composition'!$B$45,($D59/('Feedstuff nutrient composition'!$E$45/100)),IF($B14='Feedstuff nutrient composition'!$B$46,($D59/('Feedstuff nutrient composition'!$E$46/100)),IF($B14='Feedstuff nutrient composition'!$B$47,($D59/('Feedstuff nutrient composition'!$E$47/100)),IF($B14='Feedstuff nutrient composition'!$B$48,($D59/('Feedstuff nutrient composition'!$E$48/100)),IF($B14='Feedstuff nutrient composition'!$B$49,($D59/('Feedstuff nutrient composition'!$E$49/100)),IF($B14='Feedstuff nutrient composition'!$B$50,($D59/('Feedstuff nutrient composition'!$E$50/100)),IF($B14='Feedstuff nutrient composition'!$B$51,($D59/('Feedstuff nutrient composition'!$E$51/100)),IF($B14='Feedstuff nutrient composition'!$B$52,($D59/('Feedstuff nutrient composition'!$E$52/100)),IF($B14='Feedstuff nutrient composition'!$B$53,($D59/('Feedstuff nutrient composition'!$E$53/100)),IF($B14='Feedstuff nutrient composition'!$B$54,($D59/('Feedstuff nutrient composition'!$E$54/100)),IF($B14='Feedstuff nutrient composition'!$B$55,($D59/('Feedstuff nutrient composition'!$E$55/100)),IF($B14='Feedstuff nutrient composition'!$B$56,($D59/('Feedstuff nutrient composition'!$E$56/100)),IF($B14='Feedstuff nutrient composition'!$B$57,($D59/('Feedstuff nutrient composition'!$E$57/100)),IF($B14='Feedstuff nutrient composition'!$B$58,($D59/('Feedstuff nutrient composition'!$E$58/100)),IF($B14='Feedstuff nutrient composition'!$B$59,($D59/('Feedstuff nutrient composition'!$E$59/100)),IF($B14='Feedstuff nutrient composition'!$B$60,($D59/('Feedstuff nutrient composition'!$E$60/100)),IF($B14='Feedstuff nutrient composition'!$B$61,($D59/('Feedstuff nutrient composition'!$E$61/100)),IF($B14='Feedstuff nutrient composition'!$B$62,($D59/('Feedstuff nutrient composition'!$E$62/100)),IF($B14='Feedstuff nutrient composition'!$B$63,($D59/('Feedstuff nutrient composition'!$E$63/100)),IF($B14='Feedstuff nutrient composition'!$B$64,($D59/('Feedstuff nutrient composition'!$E$64/100)),IF($B14='Feedstuff nutrient composition'!$B$65,($D59/('Feedstuff nutrient composition'!$E$65/100)),IF($B14='Feedstuff nutrient composition'!$B$66,($D59/('Feedstuff nutrient composition'!$E$66/100)),IF($B14='Feedstuff nutrient composition'!$B$67,($D59/('Feedstuff nutrient composition'!$E$67/100)),IF($B14='Feedstuff nutrient composition'!$B$68,($D59/('Feedstuff nutrient composition'!$E$68/100)),IF($B14='Feedstuff nutrient composition'!$B$69,($D59/('Feedstuff nutrient composition'!$E$69/100)),IF($B14='Feedstuff nutrient composition'!$B$70,($D59/('Feedstuff nutrient composition'!$E$70/100)),"MISSING INPUT"))))))))))))))))))))))))))))))))))))))))))))))))))))))))))))))),"MISSING INPUT")</f>
        <v>MISSING INPUT</v>
      </c>
      <c r="G59" s="312" t="str">
        <f>IFERROR(IF(C50="Required intake is greater than self-limited intake","NOT APPLICABLE",IF($B14='Feedstuff nutrient composition'!$B$9,($D59/('Feedstuff nutrient composition'!$F$9/100)),IF($B14='Feedstuff nutrient composition'!$B$10,($D59/('Feedstuff nutrient composition'!$F$10/100)),IF($B14='Feedstuff nutrient composition'!$B$11,($D59/('Feedstuff nutrient composition'!$F$11/100)),IF($B14='Feedstuff nutrient composition'!$B$12,($D59/('Feedstuff nutrient composition'!$F$12/100)),IF($B14='Feedstuff nutrient composition'!$B$13,($D59/('Feedstuff nutrient composition'!$F$13/100)),IF($B14='Feedstuff nutrient composition'!$B$14,($D59/('Feedstuff nutrient composition'!$F$14/100)),IF($B14='Feedstuff nutrient composition'!$B$15,($D59/('Feedstuff nutrient composition'!$F$15/100)),IF($B14='Feedstuff nutrient composition'!$B$16,($D59/('Feedstuff nutrient composition'!$F$16/100)),IF($B14='Feedstuff nutrient composition'!$B$17,($D59/('Feedstuff nutrient composition'!$F$17/100)),IF($B14='Feedstuff nutrient composition'!$B$18,($D59/('Feedstuff nutrient composition'!$F$18/100)),IF($B14='Feedstuff nutrient composition'!$B$19,($D59/('Feedstuff nutrient composition'!$F$19/100)),IF($B14='Feedstuff nutrient composition'!$B$20,($D59/('Feedstuff nutrient composition'!$F$20/100)),IF($B14='Feedstuff nutrient composition'!$B$21,($D59/('Feedstuff nutrient composition'!$F$21/100)),IF($B14='Feedstuff nutrient composition'!$B$22,($D59/('Feedstuff nutrient composition'!$F$22/100)),IF($B14='Feedstuff nutrient composition'!$B$23,($D59/('Feedstuff nutrient composition'!$F$23/100)),IF($B14='Feedstuff nutrient composition'!$B$24,($D59/('Feedstuff nutrient composition'!$F$24/100)),IF($B14='Feedstuff nutrient composition'!$B$25,($D59/('Feedstuff nutrient composition'!$F$25/100)),IF($B14='Feedstuff nutrient composition'!$B$26,($D59/('Feedstuff nutrient composition'!$F$26/100)),IF($B14='Feedstuff nutrient composition'!$B$27,($D59/('Feedstuff nutrient composition'!$F$27/100)),IF($B14='Feedstuff nutrient composition'!$B$28,($D59/('Feedstuff nutrient composition'!$F$28/100)),IF($B14='Feedstuff nutrient composition'!$B$29,($D59/('Feedstuff nutrient composition'!$F$29/100)),IF($B14='Feedstuff nutrient composition'!$B$30,($D59/('Feedstuff nutrient composition'!$F$30/100)),IF($B14='Feedstuff nutrient composition'!$B$31,($D59/('Feedstuff nutrient composition'!$F$31/100)),IF($B14='Feedstuff nutrient composition'!$B$32,($D59/('Feedstuff nutrient composition'!$F$32/100)),IF($B14='Feedstuff nutrient composition'!$B$33,($D59/('Feedstuff nutrient composition'!$F$33/100)),IF($B14='Feedstuff nutrient composition'!$B$34,($D59/('Feedstuff nutrient composition'!$F$34/100)),IF($B14='Feedstuff nutrient composition'!$B$35,($D59/('Feedstuff nutrient composition'!$F$35/100)),IF($B14='Feedstuff nutrient composition'!$B$36,($D59/('Feedstuff nutrient composition'!$F$36/100)),IF($B14='Feedstuff nutrient composition'!$B$37,($D59/('Feedstuff nutrient composition'!$F$37/100)),IF($B14='Feedstuff nutrient composition'!$B$38,($D59/('Feedstuff nutrient composition'!$F$38/100)),IF($B14='Feedstuff nutrient composition'!$B$39,($D59/('Feedstuff nutrient composition'!$F$39/100)),IF($B14='Feedstuff nutrient composition'!$B$40,($D59/('Feedstuff nutrient composition'!$F$40/100)),IF($B14='Feedstuff nutrient composition'!$B$41,($D59/('Feedstuff nutrient composition'!$F$41/100)),IF($B14='Feedstuff nutrient composition'!$B$42,($D59/('Feedstuff nutrient composition'!$F$42/100)),IF($B14='Feedstuff nutrient composition'!$B$43,($D59/('Feedstuff nutrient composition'!$F$43/100)),IF($B14='Feedstuff nutrient composition'!$B$44,($D59/('Feedstuff nutrient composition'!$F$44/100)),IF($B14='Feedstuff nutrient composition'!$B$45,($D59/('Feedstuff nutrient composition'!$F$45/100)),IF($B14='Feedstuff nutrient composition'!$B$46,($D59/('Feedstuff nutrient composition'!$F$46/100)),IF($B14='Feedstuff nutrient composition'!$B$47,($D59/('Feedstuff nutrient composition'!$F$47/100)),IF($B14='Feedstuff nutrient composition'!$B$48,($D59/('Feedstuff nutrient composition'!$F$48/100)),IF($B14='Feedstuff nutrient composition'!$B$49,($D59/('Feedstuff nutrient composition'!$F$49/100)),IF($B14='Feedstuff nutrient composition'!$B$50,($D59/('Feedstuff nutrient composition'!$F$50/100)),IF($B14='Feedstuff nutrient composition'!$B$51,($D59/('Feedstuff nutrient composition'!$F$51/100)),IF($B14='Feedstuff nutrient composition'!$B$52,($D59/('Feedstuff nutrient composition'!$F$52/100)),IF($B14='Feedstuff nutrient composition'!$B$53,($D59/('Feedstuff nutrient composition'!$F$53/100)),IF($B14='Feedstuff nutrient composition'!$B$54,($D59/('Feedstuff nutrient composition'!$F$54/100)),IF($B14='Feedstuff nutrient composition'!$B$55,($D59/('Feedstuff nutrient composition'!$F$55/100)),IF($B14='Feedstuff nutrient composition'!$B$56,($D59/('Feedstuff nutrient composition'!$F$56/100)),IF($B14='Feedstuff nutrient composition'!$B$57,($D59/('Feedstuff nutrient composition'!$F$57/100)),IF($B14='Feedstuff nutrient composition'!$B$58,($D59/('Feedstuff nutrient composition'!$F$58/100)),IF($B14='Feedstuff nutrient composition'!$B$59,($D59/('Feedstuff nutrient composition'!$F$59/100)),IF($B14='Feedstuff nutrient composition'!$B$60,($D59/('Feedstuff nutrient composition'!$F$60/100)),IF($B14='Feedstuff nutrient composition'!$B$61,($D59/('Feedstuff nutrient composition'!$F$61/100)),IF($B14='Feedstuff nutrient composition'!$B$62,($D59/('Feedstuff nutrient composition'!$F$62/100)),IF($B14='Feedstuff nutrient composition'!$B$63,($D59/('Feedstuff nutrient composition'!$F$63/100)),IF($B14='Feedstuff nutrient composition'!$B$64,($D59/('Feedstuff nutrient composition'!$F$64/100)),IF($B14='Feedstuff nutrient composition'!$B$65,($D59/('Feedstuff nutrient composition'!$F$65/100)),IF($B14='Feedstuff nutrient composition'!$B$66,($D59/('Feedstuff nutrient composition'!$F$66/100)),IF($B14='Feedstuff nutrient composition'!$B$67,($D59/('Feedstuff nutrient composition'!$F$67/100)),IF($B14='Feedstuff nutrient composition'!$B$68,($D59/('Feedstuff nutrient composition'!$F$68/100)),IF($B14='Feedstuff nutrient composition'!$B$69,($D59/('Feedstuff nutrient composition'!$F$69/100)),IF($B14='Feedstuff nutrient composition'!$B$70,($D59/('Feedstuff nutrient composition'!$F$70/100)),"MISSING INPUT"))))))))))))))))))))))))))))))))))))))))))))))))))))))))))))))),"MISSING INPUT")</f>
        <v>MISSING INPUT</v>
      </c>
      <c r="H59" s="313" t="str">
        <f>IFERROR(IF(C50="Required intake is greater than self-limited intake","NOT APPLICABLE",IF($B14='Feedstuff nutrient composition'!$B$9,($D59/('Feedstuff nutrient composition'!$G$9/100)),IF($B14='Feedstuff nutrient composition'!$B$10,($D59/('Feedstuff nutrient composition'!$G$10/100)),IF($B14='Feedstuff nutrient composition'!$B$11,($D59/('Feedstuff nutrient composition'!$G$11/100)),IF($B14='Feedstuff nutrient composition'!$B$12,($D59/('Feedstuff nutrient composition'!$G$12/100)),IF($B14='Feedstuff nutrient composition'!$B$13,($D59/('Feedstuff nutrient composition'!$G$13/100)),IF($B14='Feedstuff nutrient composition'!$B$14,($D59/('Feedstuff nutrient composition'!$G$14/100)),IF($B14='Feedstuff nutrient composition'!$B$15,($D59/('Feedstuff nutrient composition'!$G$15/100)),IF($B14='Feedstuff nutrient composition'!$B$16,($D59/('Feedstuff nutrient composition'!$G$16/100)),IF($B14='Feedstuff nutrient composition'!$B$17,($D59/('Feedstuff nutrient composition'!$G$17/100)),IF($B14='Feedstuff nutrient composition'!$B$18,($D59/('Feedstuff nutrient composition'!$G$18/100)),IF($B14='Feedstuff nutrient composition'!$B$19,($D59/('Feedstuff nutrient composition'!$G$19/100)),IF($B14='Feedstuff nutrient composition'!$B$20,($D59/('Feedstuff nutrient composition'!$G$20/100)),IF($B14='Feedstuff nutrient composition'!$B$21,($D59/('Feedstuff nutrient composition'!$G$21/100)),IF($B14='Feedstuff nutrient composition'!$B$22,($D59/('Feedstuff nutrient composition'!$G$22/100)),IF($B14='Feedstuff nutrient composition'!$B$23,($D59/('Feedstuff nutrient composition'!$G$23/100)),IF($B14='Feedstuff nutrient composition'!$B$24,($D59/('Feedstuff nutrient composition'!$G$24/100)),IF($B14='Feedstuff nutrient composition'!$B$25,($D59/('Feedstuff nutrient composition'!$G$25/100)),IF($B14='Feedstuff nutrient composition'!$B$26,($D59/('Feedstuff nutrient composition'!$G$26/100)),IF($B14='Feedstuff nutrient composition'!$B$27,($D59/('Feedstuff nutrient composition'!$G$27/100)),IF($B14='Feedstuff nutrient composition'!$B$28,($D59/('Feedstuff nutrient composition'!$G$28/100)),IF($B14='Feedstuff nutrient composition'!$B$29,($D59/('Feedstuff nutrient composition'!$G$29/100)),IF($B14='Feedstuff nutrient composition'!$B$30,($D59/('Feedstuff nutrient composition'!$G$30/100)),IF($B14='Feedstuff nutrient composition'!$B$31,($D59/('Feedstuff nutrient composition'!$G$31/100)),IF($B14='Feedstuff nutrient composition'!$B$32,($D59/('Feedstuff nutrient composition'!$G$32/100)),IF($B14='Feedstuff nutrient composition'!$B$33,($D59/('Feedstuff nutrient composition'!$G$33/100)),IF($B14='Feedstuff nutrient composition'!$B$34,($D59/('Feedstuff nutrient composition'!$G$34/100)),IF($B14='Feedstuff nutrient composition'!$B$35,($D59/('Feedstuff nutrient composition'!$G$35/100)),IF($B14='Feedstuff nutrient composition'!$B$36,($D59/('Feedstuff nutrient composition'!$G$36/100)),IF($B14='Feedstuff nutrient composition'!$B$37,($D59/('Feedstuff nutrient composition'!$G$37/100)),IF($B14='Feedstuff nutrient composition'!$B$38,($D59/('Feedstuff nutrient composition'!$G$38/100)),IF($B14='Feedstuff nutrient composition'!$B$39,($D59/('Feedstuff nutrient composition'!$G$39/100)),IF($B14='Feedstuff nutrient composition'!$B$40,($D59/('Feedstuff nutrient composition'!$G$40/100)),IF($B14='Feedstuff nutrient composition'!$B$41,($D59/('Feedstuff nutrient composition'!$G$41/100)),IF($B14='Feedstuff nutrient composition'!$B$42,($D59/('Feedstuff nutrient composition'!$G$42/100)),IF($B14='Feedstuff nutrient composition'!$B$43,($D59/('Feedstuff nutrient composition'!$G$43/100)),IF($B14='Feedstuff nutrient composition'!$B$44,($D59/('Feedstuff nutrient composition'!$G$44/100)),IF($B14='Feedstuff nutrient composition'!$B$45,($D59/('Feedstuff nutrient composition'!$G$45/100)),IF($B14='Feedstuff nutrient composition'!$B$46,($D59/('Feedstuff nutrient composition'!$G$46/100)),IF($B14='Feedstuff nutrient composition'!$B$47,($D59/('Feedstuff nutrient composition'!$G$47/100)),IF($B14='Feedstuff nutrient composition'!$B$48,($D59/('Feedstuff nutrient composition'!$G$48/100)),IF($B14='Feedstuff nutrient composition'!$B$49,($D59/('Feedstuff nutrient composition'!$G$49/100)),IF($B14='Feedstuff nutrient composition'!$B$50,($D59/('Feedstuff nutrient composition'!$G$50/100)),IF($B14='Feedstuff nutrient composition'!$B$51,($D59/('Feedstuff nutrient composition'!$G$51/100)),IF($B14='Feedstuff nutrient composition'!$B$52,($D59/('Feedstuff nutrient composition'!$G$52/100)),IF($B14='Feedstuff nutrient composition'!$B$53,($D59/('Feedstuff nutrient composition'!$G$53/100)),IF($B14='Feedstuff nutrient composition'!$B$54,($D59/('Feedstuff nutrient composition'!$G$54/100)),IF($B14='Feedstuff nutrient composition'!$B$55,($D59/('Feedstuff nutrient composition'!$G$55/100)),IF($B14='Feedstuff nutrient composition'!$B$56,($D59/('Feedstuff nutrient composition'!$G$56/100)),IF($B14='Feedstuff nutrient composition'!$B$57,($D59/('Feedstuff nutrient composition'!$G$57/100)),IF($B14='Feedstuff nutrient composition'!$B$58,($D59/('Feedstuff nutrient composition'!$G$58/100)),IF($B14='Feedstuff nutrient composition'!$B$59,($D59/('Feedstuff nutrient composition'!$G$59/100)),IF($B14='Feedstuff nutrient composition'!$B$60,($D59/('Feedstuff nutrient composition'!$G$60/100)),IF($B14='Feedstuff nutrient composition'!$B$61,($D59/('Feedstuff nutrient composition'!$G$61/100)),IF($B14='Feedstuff nutrient composition'!$B$62,($D59/('Feedstuff nutrient composition'!$G$62/100)),IF($B14='Feedstuff nutrient composition'!$B$63,($D59/('Feedstuff nutrient composition'!$G$63/100)),IF($B14='Feedstuff nutrient composition'!$B$64,($D59/('Feedstuff nutrient composition'!$G$64/100)),IF($B14='Feedstuff nutrient composition'!$B$65,($D59/('Feedstuff nutrient composition'!$G$65/100)),IF($B14='Feedstuff nutrient composition'!$B$66,($D59/('Feedstuff nutrient composition'!$G$66/100)),IF($B14='Feedstuff nutrient composition'!$B$67,($D59/('Feedstuff nutrient composition'!$G$67/100)),IF($B14='Feedstuff nutrient composition'!$B$68,($D59/('Feedstuff nutrient composition'!$G$68/100)),IF($B14='Feedstuff nutrient composition'!$B$69,($D59/('Feedstuff nutrient composition'!$G$69/100)),IF($B14='Feedstuff nutrient composition'!$B$70,($D59/('Feedstuff nutrient composition'!$G$70/100)),"MISSING INPUT"))))))))))))))))))))))))))))))))))))))))))))))))))))))))))))))),"MISSING INPUT")</f>
        <v>MISSING INPUT</v>
      </c>
      <c r="I59" s="220"/>
      <c r="J59" s="299"/>
    </row>
    <row r="60" spans="1:25" s="219" customFormat="1" ht="19.95" customHeight="1" thickTop="1" x14ac:dyDescent="0.3">
      <c r="A60" s="220"/>
      <c r="B60" s="161"/>
      <c r="C60" s="314"/>
      <c r="D60" s="314"/>
      <c r="E60" s="314"/>
      <c r="F60" s="268"/>
      <c r="G60" s="315"/>
      <c r="H60" s="316"/>
      <c r="I60" s="220"/>
    </row>
    <row r="61" spans="1:25" s="219" customFormat="1" ht="19.95" customHeight="1" thickBot="1" x14ac:dyDescent="0.35">
      <c r="A61" s="220"/>
      <c r="B61" s="221"/>
      <c r="C61" s="222"/>
      <c r="D61" s="222"/>
      <c r="E61" s="222"/>
      <c r="F61" s="223"/>
      <c r="G61" s="263"/>
      <c r="H61" s="317"/>
      <c r="I61" s="220"/>
    </row>
    <row r="62" spans="1:25" s="219" customFormat="1" ht="19.95" customHeight="1" thickTop="1" x14ac:dyDescent="0.3">
      <c r="A62" s="220"/>
      <c r="B62" s="164" t="s">
        <v>92</v>
      </c>
      <c r="C62" s="239" t="s">
        <v>201</v>
      </c>
      <c r="D62" s="318"/>
      <c r="E62" s="318"/>
      <c r="F62" s="319"/>
      <c r="G62" s="320"/>
      <c r="H62" s="321"/>
      <c r="I62" s="220"/>
    </row>
    <row r="63" spans="1:25" s="219" customFormat="1" ht="19.95" customHeight="1" x14ac:dyDescent="0.3">
      <c r="A63" s="220"/>
      <c r="B63" s="322"/>
      <c r="C63" s="378" t="s">
        <v>124</v>
      </c>
      <c r="D63" s="379" t="s">
        <v>234</v>
      </c>
      <c r="E63" s="379" t="s">
        <v>233</v>
      </c>
      <c r="F63" s="380" t="s">
        <v>127</v>
      </c>
      <c r="G63" s="268"/>
      <c r="H63" s="321"/>
      <c r="I63" s="220"/>
    </row>
    <row r="64" spans="1:25" s="219" customFormat="1" ht="19.95" customHeight="1" x14ac:dyDescent="0.3">
      <c r="A64" s="220"/>
      <c r="B64" s="271" t="str">
        <f>IFERROR(IF($B$10="","MISSING INPUT",$B$10),"")</f>
        <v>MISSING INPUT</v>
      </c>
      <c r="C64" s="323" t="str">
        <f>IFERROR(IF(F64="NOT APPLICABLE","NOT APPLICABLE",$F$64/$C$28/$C$32),"MISSING INPUT")</f>
        <v>MISSING INPUT</v>
      </c>
      <c r="D64" s="324" t="str">
        <f>IFERROR(IF(F64="NOT APPLICABLE","NOT APPLICABLE",$F$64/$C$32),"MISSING INPUT")</f>
        <v>MISSING INPUT</v>
      </c>
      <c r="E64" s="324" t="str">
        <f>IFERROR(IF(F64="NOT APPLICABLE","NOT APPLICABLE",$F$64/$C$28),"MISSING INPUT")</f>
        <v>MISSING INPUT</v>
      </c>
      <c r="F64" s="325" t="str">
        <f>IFERROR(IF(C46="Required intake is greater than self-limited intake","NOT APPLICABLE",IF(F46=0,"MISSING INPUT",C46*C55)),"MISSING INPUT")</f>
        <v>MISSING INPUT</v>
      </c>
      <c r="G64" s="220"/>
      <c r="H64" s="321"/>
      <c r="I64" s="220"/>
    </row>
    <row r="65" spans="1:14" s="219" customFormat="1" ht="19.95" customHeight="1" x14ac:dyDescent="0.3">
      <c r="A65" s="220"/>
      <c r="B65" s="279" t="str">
        <f>IFERROR(IF($B$11="","MISSING INPUT",$B$11),"")</f>
        <v>MISSING INPUT</v>
      </c>
      <c r="C65" s="326" t="str">
        <f>IFERROR(IF(F65="NOT APPLICABLE","NOT APPLICABLE",$F$65/$C$28/$C$32),"MISSING INPUT")</f>
        <v>MISSING INPUT</v>
      </c>
      <c r="D65" s="327" t="str">
        <f>IFERROR(IF(F65="NOT APPLICABLE","NOT APPLICABLE",$F$65/$C$32),"MISSING INPUT")</f>
        <v>MISSING INPUT</v>
      </c>
      <c r="E65" s="327" t="str">
        <f>IFERROR(IF(F65="NOT APPLICABLE","NOT APPLICABLE",$F$65/$C$28),"MISSING INPUT")</f>
        <v>MISSING INPUT</v>
      </c>
      <c r="F65" s="328" t="str">
        <f>IFERROR(IF(C47="Required intake is greater than self-limited intake","NOT APPLICABLE",IF(F47=0,"MISSING INPUT",C47*C56)),"MISSING INPUT")</f>
        <v>MISSING INPUT</v>
      </c>
      <c r="G65" s="220"/>
      <c r="H65" s="220"/>
      <c r="I65" s="220"/>
    </row>
    <row r="66" spans="1:14" s="219" customFormat="1" ht="19.95" customHeight="1" x14ac:dyDescent="0.3">
      <c r="A66" s="220"/>
      <c r="B66" s="279" t="str">
        <f>IFERROR(IF($B$12="","MISSING INPUT",$B$12),"")</f>
        <v>MISSING INPUT</v>
      </c>
      <c r="C66" s="326" t="str">
        <f>IFERROR(IF(F66="NOT APPLICABLE","NOT APPLICABLE",$F$66/$C$28/$C$32),"MISSING INPUT")</f>
        <v>MISSING INPUT</v>
      </c>
      <c r="D66" s="327" t="str">
        <f>IFERROR(IF(F66="NOT APPLICABLE","NOT APPLICABLE",$F$66/$C$32),"MISSING INPUT")</f>
        <v>MISSING INPUT</v>
      </c>
      <c r="E66" s="327" t="str">
        <f>IFERROR(IF(F66="NOT APPLICABLE","NOT APPLICABLE",$F$66/$C$28),"MISSING INPUT")</f>
        <v>MISSING INPUT</v>
      </c>
      <c r="F66" s="328" t="str">
        <f>IFERROR(IF(C48="Required intake is greater than self-limited intake","NOT APPLICABLE",IF(F48=0,"MISSING INPUT",C48*C57)),"MISSING INPUT")</f>
        <v>MISSING INPUT</v>
      </c>
      <c r="G66" s="220"/>
      <c r="H66" s="220"/>
      <c r="I66" s="220"/>
    </row>
    <row r="67" spans="1:14" s="219" customFormat="1" ht="19.95" customHeight="1" x14ac:dyDescent="0.3">
      <c r="A67" s="220"/>
      <c r="B67" s="279" t="str">
        <f>IFERROR(IF($B$13="","MISSING INPUT",$B$13),"")</f>
        <v>MISSING INPUT</v>
      </c>
      <c r="C67" s="326" t="str">
        <f>IFERROR(IF(F67="NOT APPLICABLE","NOT APPLICABLE",$F$67/$C$28/$C$32),"MISSING INPUT")</f>
        <v>MISSING INPUT</v>
      </c>
      <c r="D67" s="327" t="str">
        <f>IFERROR(IF(F67="NOT APPLICABLE","NOT APPLICABLE",$F$67/$C$32),"MISSING INPUT")</f>
        <v>MISSING INPUT</v>
      </c>
      <c r="E67" s="327" t="str">
        <f>IFERROR(IF(F67="NOT APPLICABLE","NOT APPLICABLE",$F$67/$C$28),"MISSING INPUT")</f>
        <v>MISSING INPUT</v>
      </c>
      <c r="F67" s="328" t="str">
        <f>IFERROR(IF(C49="Required intake is greater than self-limited intake","NOT APPLICABLE",IF(F49=0,"MISSING INPUT",C49*C58)),"MISSING INPUT")</f>
        <v>MISSING INPUT</v>
      </c>
      <c r="G67" s="220"/>
      <c r="H67" s="220"/>
      <c r="I67" s="220"/>
    </row>
    <row r="68" spans="1:14" s="219" customFormat="1" ht="19.95" customHeight="1" thickBot="1" x14ac:dyDescent="0.35">
      <c r="A68" s="220"/>
      <c r="B68" s="284" t="str">
        <f>IFERROR(IF($B$14="","MISSING INPUT",$B$14),"")</f>
        <v>MISSING INPUT</v>
      </c>
      <c r="C68" s="329" t="str">
        <f>IFERROR(IF(F68="NOT APPLICABLE","NOT APPLICABLE",$F$68/$C$28/$C$32),"MISSING INPUT")</f>
        <v>MISSING INPUT</v>
      </c>
      <c r="D68" s="330" t="str">
        <f>IFERROR(IF(F68="NOT APPLICABLE","NOT APPLICABLE",$F$68/$C$32),"MISSING INPUT")</f>
        <v>MISSING INPUT</v>
      </c>
      <c r="E68" s="330" t="str">
        <f>IFERROR(IF(F68="NOT APPLICABLE","NOT APPLICABLE",$F$68/$C$28),"MISSING INPUT")</f>
        <v>MISSING INPUT</v>
      </c>
      <c r="F68" s="331" t="str">
        <f>IFERROR(IF(C50="Required intake is greater than self-limited intake","NOT APPLICABLE",IF(F50=0,"MISSING INPUT",C50*C59)),"MISSING INPUT")</f>
        <v>MISSING INPUT</v>
      </c>
      <c r="G68" s="220"/>
      <c r="H68" s="220"/>
      <c r="I68" s="220"/>
    </row>
    <row r="69" spans="1:14" s="156" customFormat="1" ht="19.95" customHeight="1" thickTop="1" x14ac:dyDescent="0.3">
      <c r="A69" s="220"/>
      <c r="B69" s="161"/>
      <c r="C69" s="314"/>
      <c r="D69" s="314"/>
      <c r="E69" s="314"/>
      <c r="F69" s="268"/>
      <c r="G69" s="291"/>
      <c r="H69" s="260"/>
      <c r="I69" s="220"/>
      <c r="J69" s="219"/>
      <c r="K69" s="163"/>
      <c r="L69" s="163"/>
    </row>
    <row r="70" spans="1:14" s="156" customFormat="1" ht="19.95" customHeight="1" thickBot="1" x14ac:dyDescent="0.35">
      <c r="A70" s="155"/>
      <c r="B70" s="221"/>
      <c r="C70" s="221"/>
      <c r="D70" s="221"/>
      <c r="E70" s="221"/>
      <c r="F70" s="221"/>
      <c r="G70" s="221"/>
      <c r="H70" s="221"/>
      <c r="I70" s="161"/>
      <c r="J70" s="163"/>
      <c r="K70" s="163"/>
      <c r="L70" s="163"/>
    </row>
    <row r="71" spans="1:14" s="156" customFormat="1" ht="19.95" customHeight="1" thickTop="1" x14ac:dyDescent="0.3">
      <c r="A71" s="155"/>
      <c r="B71" s="164" t="s">
        <v>92</v>
      </c>
      <c r="C71" s="239" t="s">
        <v>202</v>
      </c>
      <c r="D71" s="318"/>
      <c r="E71" s="318"/>
      <c r="F71" s="319"/>
      <c r="G71" s="161"/>
      <c r="H71" s="161"/>
      <c r="I71" s="161"/>
      <c r="J71" s="163"/>
      <c r="K71" s="163"/>
      <c r="L71" s="163"/>
    </row>
    <row r="72" spans="1:14" s="156" customFormat="1" ht="40.049999999999997" customHeight="1" x14ac:dyDescent="0.3">
      <c r="A72" s="155"/>
      <c r="B72" s="322"/>
      <c r="C72" s="368" t="s">
        <v>198</v>
      </c>
      <c r="D72" s="369" t="s">
        <v>197</v>
      </c>
      <c r="E72" s="369" t="s">
        <v>195</v>
      </c>
      <c r="F72" s="371" t="s">
        <v>196</v>
      </c>
      <c r="G72" s="161"/>
      <c r="H72" s="161"/>
      <c r="I72" s="161"/>
      <c r="J72" s="163"/>
      <c r="K72" s="163"/>
      <c r="L72" s="163"/>
    </row>
    <row r="73" spans="1:14" s="156" customFormat="1" ht="19.95" customHeight="1" x14ac:dyDescent="0.3">
      <c r="A73" s="155"/>
      <c r="B73" s="332" t="str">
        <f>IFERROR(IF($B$10="","MISSING INPUT",$B$10),"")</f>
        <v>MISSING INPUT</v>
      </c>
      <c r="C73" s="333" t="str">
        <f>IFERROR(IF(C55="NOT APPLICABLE","NOT APPLICABLE",V46),"MISSING INPUT")</f>
        <v>MISSING INPUT</v>
      </c>
      <c r="D73" s="334" t="str">
        <f>IFERROR(IF(C55="NOT APPLICABLE","NOT APPLICABLE",W46),"MISSING INPUT")</f>
        <v>MISSING INPUT</v>
      </c>
      <c r="E73" s="334" t="str">
        <f>IFERROR(IF(C55="NOT APPLICABLE","NOT APPLICABLE",X46),"MISSING INPUT")</f>
        <v>MISSING INPUT</v>
      </c>
      <c r="F73" s="335" t="str">
        <f>IFERROR(IF(C55="NOT APPLICABLE","NOT APPLICABLE",Y46),"MISSING INPUT")</f>
        <v>MISSING INPUT</v>
      </c>
      <c r="G73" s="161"/>
      <c r="H73" s="336"/>
      <c r="I73" s="161"/>
      <c r="J73" s="163"/>
      <c r="K73" s="337"/>
      <c r="L73" s="337"/>
      <c r="M73" s="338"/>
      <c r="N73" s="338"/>
    </row>
    <row r="74" spans="1:14" s="156" customFormat="1" ht="19.95" customHeight="1" x14ac:dyDescent="0.3">
      <c r="A74" s="155"/>
      <c r="B74" s="339" t="str">
        <f>IFERROR(IF($B$11="","MISSING INPUT",$B$11),"")</f>
        <v>MISSING INPUT</v>
      </c>
      <c r="C74" s="340" t="str">
        <f t="shared" ref="C74:C77" si="13">IFERROR(IF(C56="NOT APPLICABLE","NOT APPLICABLE",V47),"MISSING INPUT")</f>
        <v>MISSING INPUT</v>
      </c>
      <c r="D74" s="341" t="str">
        <f t="shared" ref="D74:D77" si="14">IFERROR(IF(C56="NOT APPLICABLE","NOT APPLICABLE",W47),"MISSING INPUT")</f>
        <v>MISSING INPUT</v>
      </c>
      <c r="E74" s="341" t="str">
        <f t="shared" ref="E74:E77" si="15">IFERROR(IF(C56="NOT APPLICABLE","NOT APPLICABLE",X47),"MISSING INPUT")</f>
        <v>MISSING INPUT</v>
      </c>
      <c r="F74" s="342" t="str">
        <f t="shared" ref="F74:F77" si="16">IFERROR(IF(C56="NOT APPLICABLE","NOT APPLICABLE",Y47),"MISSING INPUT")</f>
        <v>MISSING INPUT</v>
      </c>
      <c r="G74" s="161"/>
      <c r="H74" s="336"/>
      <c r="I74" s="161"/>
      <c r="J74" s="163"/>
      <c r="K74" s="337"/>
      <c r="L74" s="337"/>
      <c r="M74" s="338"/>
      <c r="N74" s="338"/>
    </row>
    <row r="75" spans="1:14" s="156" customFormat="1" ht="19.95" customHeight="1" x14ac:dyDescent="0.3">
      <c r="A75" s="155"/>
      <c r="B75" s="339" t="str">
        <f>IFERROR(IF($B$12="","MISSING INPUT",$B$12),"")</f>
        <v>MISSING INPUT</v>
      </c>
      <c r="C75" s="340" t="str">
        <f t="shared" si="13"/>
        <v>MISSING INPUT</v>
      </c>
      <c r="D75" s="341" t="str">
        <f t="shared" si="14"/>
        <v>MISSING INPUT</v>
      </c>
      <c r="E75" s="341" t="str">
        <f t="shared" si="15"/>
        <v>MISSING INPUT</v>
      </c>
      <c r="F75" s="342" t="str">
        <f t="shared" si="16"/>
        <v>MISSING INPUT</v>
      </c>
      <c r="G75" s="161"/>
      <c r="H75" s="336"/>
      <c r="I75" s="161"/>
      <c r="J75" s="163"/>
      <c r="K75" s="337"/>
      <c r="L75" s="337"/>
      <c r="M75" s="338"/>
      <c r="N75" s="338"/>
    </row>
    <row r="76" spans="1:14" s="156" customFormat="1" ht="19.95" customHeight="1" x14ac:dyDescent="0.3">
      <c r="A76" s="155"/>
      <c r="B76" s="339" t="str">
        <f>IFERROR(IF($B$13="","MISSING INPUT",$B$13),"")</f>
        <v>MISSING INPUT</v>
      </c>
      <c r="C76" s="340" t="str">
        <f t="shared" si="13"/>
        <v>MISSING INPUT</v>
      </c>
      <c r="D76" s="341" t="str">
        <f t="shared" si="14"/>
        <v>MISSING INPUT</v>
      </c>
      <c r="E76" s="341" t="str">
        <f t="shared" si="15"/>
        <v>MISSING INPUT</v>
      </c>
      <c r="F76" s="342" t="str">
        <f t="shared" si="16"/>
        <v>MISSING INPUT</v>
      </c>
      <c r="G76" s="161"/>
      <c r="H76" s="336"/>
      <c r="I76" s="161"/>
      <c r="J76" s="163"/>
      <c r="K76" s="337"/>
      <c r="L76" s="337"/>
      <c r="M76" s="338"/>
      <c r="N76" s="338"/>
    </row>
    <row r="77" spans="1:14" s="156" customFormat="1" ht="19.95" customHeight="1" thickBot="1" x14ac:dyDescent="0.35">
      <c r="A77" s="155"/>
      <c r="B77" s="308" t="str">
        <f>IFERROR(IF($B$14="","MISSING INPUT",$B$14),"")</f>
        <v>MISSING INPUT</v>
      </c>
      <c r="C77" s="343" t="str">
        <f t="shared" si="13"/>
        <v>MISSING INPUT</v>
      </c>
      <c r="D77" s="344" t="str">
        <f t="shared" si="14"/>
        <v>MISSING INPUT</v>
      </c>
      <c r="E77" s="344" t="str">
        <f t="shared" si="15"/>
        <v>MISSING INPUT</v>
      </c>
      <c r="F77" s="345" t="str">
        <f t="shared" si="16"/>
        <v>MISSING INPUT</v>
      </c>
      <c r="G77" s="161"/>
      <c r="H77" s="336"/>
      <c r="I77" s="161"/>
      <c r="J77" s="163"/>
      <c r="K77" s="337"/>
      <c r="L77" s="337"/>
      <c r="M77" s="338"/>
      <c r="N77" s="338"/>
    </row>
    <row r="78" spans="1:14" s="156" customFormat="1" ht="19.95" customHeight="1" thickTop="1" x14ac:dyDescent="0.3">
      <c r="A78" s="155"/>
      <c r="B78" s="155"/>
      <c r="C78" s="155"/>
      <c r="D78" s="155"/>
      <c r="E78" s="155"/>
      <c r="F78" s="155"/>
      <c r="G78" s="161"/>
      <c r="H78" s="160"/>
      <c r="I78" s="161"/>
      <c r="J78" s="163"/>
      <c r="K78" s="163"/>
    </row>
    <row r="79" spans="1:14" s="156" customFormat="1" ht="19.95" customHeight="1" x14ac:dyDescent="0.3">
      <c r="A79" s="155"/>
      <c r="B79" s="221"/>
      <c r="C79" s="221"/>
      <c r="D79" s="221"/>
      <c r="E79" s="221"/>
      <c r="F79" s="221"/>
      <c r="G79" s="221"/>
      <c r="H79" s="221"/>
      <c r="I79" s="161"/>
      <c r="J79" s="163"/>
    </row>
    <row r="80" spans="1:14" s="156" customFormat="1" ht="19.95" customHeight="1" x14ac:dyDescent="0.3">
      <c r="A80" s="155"/>
      <c r="B80" s="155"/>
      <c r="C80" s="155"/>
      <c r="D80" s="155"/>
      <c r="E80" s="155"/>
      <c r="F80" s="155"/>
      <c r="G80" s="155"/>
      <c r="H80" s="155"/>
      <c r="I80" s="155"/>
    </row>
    <row r="81" spans="1:11" s="156" customFormat="1" ht="19.95" customHeight="1" x14ac:dyDescent="0.3">
      <c r="A81" s="155"/>
      <c r="B81" s="155"/>
      <c r="C81" s="155"/>
      <c r="D81" s="155"/>
      <c r="E81" s="155"/>
      <c r="F81" s="155"/>
      <c r="G81" s="155"/>
      <c r="H81" s="155"/>
      <c r="I81" s="155"/>
    </row>
    <row r="82" spans="1:11" s="156" customFormat="1" ht="19.95" customHeight="1" x14ac:dyDescent="0.3">
      <c r="A82" s="155"/>
      <c r="B82" s="155"/>
      <c r="C82" s="155"/>
      <c r="D82" s="155"/>
      <c r="E82" s="155"/>
      <c r="F82" s="155"/>
      <c r="G82" s="155"/>
      <c r="H82" s="155"/>
      <c r="I82" s="155"/>
    </row>
    <row r="83" spans="1:11" s="156" customFormat="1" ht="19.95" customHeight="1" x14ac:dyDescent="0.3">
      <c r="A83" s="155"/>
      <c r="B83" s="155"/>
      <c r="C83" s="155"/>
      <c r="D83" s="155"/>
      <c r="E83" s="155"/>
      <c r="F83" s="155"/>
      <c r="G83" s="155"/>
      <c r="H83" s="155"/>
      <c r="I83" s="155"/>
    </row>
    <row r="84" spans="1:11" s="156" customFormat="1" ht="19.95" customHeight="1" x14ac:dyDescent="0.3">
      <c r="A84" s="155"/>
      <c r="B84" s="160"/>
      <c r="C84" s="160"/>
      <c r="D84" s="160"/>
      <c r="E84" s="160"/>
      <c r="F84" s="160"/>
      <c r="G84" s="161"/>
      <c r="H84" s="160"/>
      <c r="I84" s="155"/>
      <c r="K84" s="163"/>
    </row>
    <row r="85" spans="1:11" s="156" customFormat="1" ht="19.95" customHeight="1" x14ac:dyDescent="0.3">
      <c r="A85" s="155"/>
      <c r="B85" s="161"/>
      <c r="C85" s="161"/>
      <c r="D85" s="161"/>
      <c r="E85" s="161"/>
      <c r="F85" s="161"/>
      <c r="G85" s="221"/>
      <c r="H85" s="221"/>
      <c r="I85" s="161"/>
      <c r="J85" s="163"/>
    </row>
    <row r="86" spans="1:11" s="156" customFormat="1" ht="19.95" customHeight="1" x14ac:dyDescent="0.3">
      <c r="A86" s="155"/>
      <c r="B86" s="161"/>
      <c r="C86" s="161"/>
      <c r="D86" s="161"/>
      <c r="E86" s="161"/>
      <c r="F86" s="161"/>
      <c r="G86" s="161"/>
      <c r="H86" s="161"/>
      <c r="I86" s="155"/>
    </row>
    <row r="87" spans="1:11" s="156" customFormat="1" ht="19.95" customHeight="1" x14ac:dyDescent="0.3">
      <c r="A87" s="155"/>
      <c r="B87" s="161"/>
      <c r="C87" s="161"/>
      <c r="D87" s="161"/>
      <c r="E87" s="161"/>
      <c r="F87" s="161"/>
      <c r="G87" s="161"/>
      <c r="H87" s="161"/>
      <c r="I87" s="155"/>
    </row>
    <row r="88" spans="1:11" s="156" customFormat="1" ht="19.95" customHeight="1" x14ac:dyDescent="0.3">
      <c r="A88" s="155"/>
      <c r="B88" s="161"/>
      <c r="C88" s="161"/>
      <c r="D88" s="161"/>
      <c r="E88" s="161"/>
      <c r="F88" s="161"/>
      <c r="G88" s="161"/>
      <c r="H88" s="161"/>
      <c r="I88" s="155"/>
    </row>
    <row r="89" spans="1:11" s="163" customFormat="1" ht="19.95" customHeight="1" x14ac:dyDescent="0.3">
      <c r="A89" s="155"/>
      <c r="B89" s="161"/>
      <c r="C89" s="161"/>
      <c r="D89" s="161"/>
      <c r="E89" s="161"/>
      <c r="F89" s="161"/>
      <c r="G89" s="161"/>
      <c r="H89" s="161"/>
      <c r="I89" s="155"/>
      <c r="J89" s="156"/>
    </row>
    <row r="90" spans="1:11" s="163" customFormat="1" ht="19.95" customHeight="1" x14ac:dyDescent="0.3">
      <c r="A90" s="161"/>
      <c r="B90" s="161"/>
      <c r="C90" s="161"/>
      <c r="D90" s="161"/>
      <c r="E90" s="161"/>
      <c r="F90" s="161"/>
      <c r="G90" s="161"/>
      <c r="H90" s="160"/>
      <c r="I90" s="161"/>
    </row>
    <row r="91" spans="1:11" s="156" customFormat="1" ht="19.95" customHeight="1" x14ac:dyDescent="0.3">
      <c r="A91" s="161"/>
      <c r="B91" s="221"/>
      <c r="C91" s="221"/>
      <c r="D91" s="221"/>
      <c r="E91" s="221"/>
      <c r="F91" s="221"/>
      <c r="G91" s="221"/>
      <c r="H91" s="221"/>
      <c r="I91" s="161"/>
      <c r="J91" s="163"/>
      <c r="K91" s="346"/>
    </row>
    <row r="92" spans="1:11" s="156" customFormat="1" ht="19.95" customHeight="1" x14ac:dyDescent="0.3">
      <c r="A92" s="155"/>
      <c r="B92" s="347" t="s">
        <v>255</v>
      </c>
      <c r="C92" s="348"/>
      <c r="D92" s="348"/>
      <c r="E92" s="348"/>
      <c r="F92" s="348"/>
      <c r="G92" s="348"/>
      <c r="H92" s="78"/>
      <c r="I92" s="349"/>
      <c r="J92" s="346"/>
      <c r="K92" s="346"/>
    </row>
    <row r="93" spans="1:11" s="156" customFormat="1" ht="19.95" customHeight="1" x14ac:dyDescent="0.3">
      <c r="A93" s="155"/>
      <c r="B93" s="347" t="s">
        <v>90</v>
      </c>
      <c r="C93" s="348"/>
      <c r="D93" s="348"/>
      <c r="E93" s="348"/>
      <c r="F93" s="348"/>
      <c r="G93" s="348"/>
      <c r="H93" s="78"/>
      <c r="I93" s="349"/>
      <c r="J93" s="346"/>
    </row>
    <row r="94" spans="1:11" ht="17.399999999999999" x14ac:dyDescent="0.3">
      <c r="B94" s="350"/>
      <c r="C94" s="350"/>
      <c r="D94" s="350"/>
      <c r="E94" s="350"/>
      <c r="F94" s="350"/>
      <c r="G94" s="350"/>
      <c r="H94" s="350"/>
    </row>
    <row r="95" spans="1:11" ht="17.399999999999999" hidden="1" x14ac:dyDescent="0.3"/>
    <row r="96" spans="1:11" ht="17.399999999999999" hidden="1" x14ac:dyDescent="0.3"/>
    <row r="97" s="155" customFormat="1" ht="17.399999999999999" hidden="1" x14ac:dyDescent="0.3"/>
    <row r="98" s="155" customFormat="1" ht="17.399999999999999" hidden="1" x14ac:dyDescent="0.3"/>
    <row r="99" s="155" customFormat="1" ht="17.399999999999999" hidden="1" x14ac:dyDescent="0.3"/>
    <row r="100" s="155" customFormat="1" ht="17.399999999999999" hidden="1" x14ac:dyDescent="0.3"/>
    <row r="101" s="155" customFormat="1" ht="17.399999999999999" hidden="1" x14ac:dyDescent="0.3"/>
    <row r="102" s="155" customFormat="1" ht="17.399999999999999" hidden="1" customHeight="1" x14ac:dyDescent="0.3"/>
    <row r="103" s="155" customFormat="1" ht="17.399999999999999" hidden="1" customHeight="1" x14ac:dyDescent="0.3"/>
    <row r="104" s="155" customFormat="1" ht="17.399999999999999" hidden="1" customHeight="1" x14ac:dyDescent="0.3"/>
    <row r="105" s="155" customFormat="1" ht="17.399999999999999" hidden="1" customHeight="1" x14ac:dyDescent="0.3"/>
    <row r="106" s="155" customFormat="1" ht="17.399999999999999" hidden="1" customHeight="1" x14ac:dyDescent="0.3"/>
    <row r="107" s="155" customFormat="1" ht="17.399999999999999" hidden="1" customHeight="1" x14ac:dyDescent="0.3"/>
    <row r="108" s="155" customFormat="1" ht="17.399999999999999" hidden="1" customHeight="1" x14ac:dyDescent="0.3"/>
    <row r="109" s="155" customFormat="1" ht="17.399999999999999" hidden="1" customHeight="1" x14ac:dyDescent="0.3"/>
    <row r="110" s="155" customFormat="1" ht="17.399999999999999" hidden="1" customHeight="1" x14ac:dyDescent="0.3"/>
    <row r="111" s="155" customFormat="1" ht="17.399999999999999" hidden="1" customHeight="1" x14ac:dyDescent="0.3"/>
    <row r="112" s="155" customFormat="1" ht="17.399999999999999" hidden="1" customHeight="1" x14ac:dyDescent="0.3"/>
    <row r="113" s="155" customFormat="1" ht="17.399999999999999" hidden="1" customHeight="1" x14ac:dyDescent="0.3"/>
    <row r="114" s="155" customFormat="1" ht="0" hidden="1" customHeight="1" x14ac:dyDescent="0.3"/>
    <row r="115" s="155" customFormat="1" ht="0" hidden="1" customHeight="1" x14ac:dyDescent="0.3"/>
    <row r="116" s="155" customFormat="1" ht="0" hidden="1" customHeight="1" x14ac:dyDescent="0.3"/>
    <row r="117" s="155" customFormat="1" ht="0" hidden="1" customHeight="1" x14ac:dyDescent="0.3"/>
    <row r="118" s="155" customFormat="1" ht="0" hidden="1" customHeight="1" x14ac:dyDescent="0.3"/>
    <row r="119" s="155" customFormat="1" ht="0" hidden="1" customHeight="1" x14ac:dyDescent="0.3"/>
  </sheetData>
  <sheetProtection algorithmName="SHA-512" hashValue="mjjihhcGzKFIPF+KWUFYFb3YpaipZsCLXyjjVYrpzzW1IgqRQGMJvmG785gXDlQ7vZLXS4D80ASztGlZFJkWew==" saltValue="qtwDHBBQBZ6LZVn+JWFX7A==" spinCount="100000" sheet="1" objects="1" scenarios="1"/>
  <protectedRanges>
    <protectedRange algorithmName="SHA-512" hashValue="ll4ErvbUgeRuQfF/KHRcu61GAvZ9OkAPg3sa1lIJjl8BKvTnkmGrgYO5dJZ/yzvZewEqoKAXFNI7FgOSlo+OKw==" saltValue="Cith56BmQFAwgKcy783rxQ==" spinCount="100000" sqref="B34 B37:B43 B64:B69 B73:B77 B26:B32 B46:B51 B55:B61 C55:C59" name="Feed ingredient CP"/>
    <protectedRange algorithmName="SHA-512" hashValue="047KrLWZicUPT2xwEjV2TtlOQPTFqcchYe62+3sICBRgfaTMJ0vqjUtbqA6jZ81gNyHKsWnhhdZmfl+oKT/azA==" saltValue="cYuoQgktDlj119R//O35TQ==" spinCount="100000" sqref="D37:D44 G36 G62:G63 H45 D34:D35 D26 D28:D32" name="Unit of purchase CP"/>
    <protectedRange algorithmName="SHA-512" hashValue="HYAWPEjCrqxJnWrToDGqvCJZTBRtZwQFwskD9H+W9MzLQ1y04umEYkTLg7ffEBe3+TX4igoIXhpst9hitzSeiQ==" saltValue="G5ucaGV7Ise1XjAyNPr9HQ==" spinCount="100000" sqref="D63:F63 D64:E69 C60:C69 D72:F72 C26:C32 E46:F51 C34:C51 D45:D51 F55:F59 D55:E61 C71:C77 D73:E77" name="Retail cost CP"/>
    <protectedRange algorithmName="SHA-512" hashValue="/RXbQPVIW+OdhChaV3iP5LCWy9qWmGT82BRwsokTcC15tpvy+s9340gJVYz+S6PPUP7pP557QQ54ZBQ5Z32y+w==" saltValue="VSpFSd25SgYYdkl7y3i02g==" spinCount="100000" sqref="E62 F45 E71 E34:E44 D27 E26 E28:E32" name="CP"/>
  </protectedRanges>
  <mergeCells count="28">
    <mergeCell ref="D32:H32"/>
    <mergeCell ref="B93:H93"/>
    <mergeCell ref="B44:B45"/>
    <mergeCell ref="C44:F44"/>
    <mergeCell ref="B62:B63"/>
    <mergeCell ref="C62:F62"/>
    <mergeCell ref="B71:B72"/>
    <mergeCell ref="C71:F71"/>
    <mergeCell ref="B53:B54"/>
    <mergeCell ref="B92:H92"/>
    <mergeCell ref="G49:H50"/>
    <mergeCell ref="G45:H48"/>
    <mergeCell ref="B2:H2"/>
    <mergeCell ref="B3:H3"/>
    <mergeCell ref="B4:H4"/>
    <mergeCell ref="C7:H7"/>
    <mergeCell ref="C53:H53"/>
    <mergeCell ref="B17:B19"/>
    <mergeCell ref="C17:H17"/>
    <mergeCell ref="B27:C27"/>
    <mergeCell ref="B35:B36"/>
    <mergeCell ref="C35:F35"/>
    <mergeCell ref="B7:B9"/>
    <mergeCell ref="D27:H27"/>
    <mergeCell ref="D28:H28"/>
    <mergeCell ref="D29:H29"/>
    <mergeCell ref="D30:H30"/>
    <mergeCell ref="D31:H31"/>
  </mergeCells>
  <conditionalFormatting sqref="G10:G14">
    <cfRule type="cellIs" dxfId="42" priority="69" operator="equal">
      <formula>"MISSING INPUT"</formula>
    </cfRule>
  </conditionalFormatting>
  <conditionalFormatting sqref="G20:G24">
    <cfRule type="cellIs" dxfId="41" priority="68" operator="equal">
      <formula>"MISSING INPUT"</formula>
    </cfRule>
  </conditionalFormatting>
  <conditionalFormatting sqref="G43:G44">
    <cfRule type="top10" dxfId="40" priority="63" percent="1" bottom="1" rank="20"/>
    <cfRule type="top10" dxfId="39" priority="64" percent="1" rank="20"/>
  </conditionalFormatting>
  <conditionalFormatting sqref="C37:F41 B60:G61 C51:H59 C48:F50">
    <cfRule type="cellIs" dxfId="38" priority="62" operator="equal">
      <formula>"MISSING INPUT"</formula>
    </cfRule>
  </conditionalFormatting>
  <conditionalFormatting sqref="B69:G69">
    <cfRule type="cellIs" dxfId="37" priority="61" operator="equal">
      <formula>"MISSING INPUT"</formula>
    </cfRule>
  </conditionalFormatting>
  <conditionalFormatting sqref="F64:F68">
    <cfRule type="top10" dxfId="36" priority="59" bottom="1" rank="1"/>
    <cfRule type="top10" dxfId="35" priority="60" rank="1"/>
  </conditionalFormatting>
  <conditionalFormatting sqref="G69 G60:G61 H51">
    <cfRule type="top10" dxfId="34" priority="65" percent="1" bottom="1" rank="20"/>
    <cfRule type="top10" dxfId="33" priority="66" percent="1" rank="20"/>
  </conditionalFormatting>
  <conditionalFormatting sqref="C64:C68">
    <cfRule type="top10" dxfId="32" priority="57" bottom="1" rank="1"/>
    <cfRule type="top10" dxfId="31" priority="58" rank="1"/>
  </conditionalFormatting>
  <conditionalFormatting sqref="D64:D68">
    <cfRule type="top10" dxfId="30" priority="55" bottom="1" rank="1"/>
    <cfRule type="top10" dxfId="29" priority="56" rank="1"/>
  </conditionalFormatting>
  <conditionalFormatting sqref="E64:E68">
    <cfRule type="top10" dxfId="28" priority="53" bottom="1" rank="1"/>
    <cfRule type="top10" dxfId="27" priority="54" rank="1"/>
  </conditionalFormatting>
  <conditionalFormatting sqref="C64:F68">
    <cfRule type="cellIs" dxfId="26" priority="48" operator="equal">
      <formula>"NOT APPLICABLE"</formula>
    </cfRule>
    <cfRule type="cellIs" dxfId="25" priority="52" operator="equal">
      <formula>"MISSING INPUT"</formula>
    </cfRule>
  </conditionalFormatting>
  <conditionalFormatting sqref="D55:H59">
    <cfRule type="cellIs" dxfId="24" priority="51" operator="equal">
      <formula>"MISSING INPUT"</formula>
    </cfRule>
  </conditionalFormatting>
  <conditionalFormatting sqref="E55:F59 D46:D59">
    <cfRule type="cellIs" dxfId="23" priority="50" operator="equal">
      <formula>"OPTION NOT APPLICABLE"</formula>
    </cfRule>
  </conditionalFormatting>
  <conditionalFormatting sqref="E46:F59">
    <cfRule type="cellIs" dxfId="22" priority="49" operator="equal">
      <formula>"OPTION NOT APPLICABLE"</formula>
    </cfRule>
  </conditionalFormatting>
  <conditionalFormatting sqref="F55:F59">
    <cfRule type="top10" dxfId="21" priority="42" bottom="1" rank="1"/>
    <cfRule type="top10" dxfId="20" priority="43" rank="1"/>
  </conditionalFormatting>
  <conditionalFormatting sqref="G55:G59">
    <cfRule type="top10" dxfId="19" priority="40" bottom="1" rank="1"/>
    <cfRule type="top10" dxfId="18" priority="41" rank="1"/>
  </conditionalFormatting>
  <conditionalFormatting sqref="H55:H59">
    <cfRule type="top10" dxfId="17" priority="38" bottom="1" rank="1"/>
    <cfRule type="top10" dxfId="16" priority="39" rank="1"/>
  </conditionalFormatting>
  <conditionalFormatting sqref="C46:C59">
    <cfRule type="cellIs" dxfId="15" priority="37" operator="equal">
      <formula>"Required intake is greater than self-limited intake"</formula>
    </cfRule>
  </conditionalFormatting>
  <conditionalFormatting sqref="C73:F77">
    <cfRule type="cellIs" dxfId="14" priority="27" operator="equal">
      <formula>"NOT APPLICABLE"</formula>
    </cfRule>
    <cfRule type="cellIs" dxfId="13" priority="28" operator="equal">
      <formula>"MISSING INPUT"</formula>
    </cfRule>
  </conditionalFormatting>
  <conditionalFormatting sqref="D55:D59">
    <cfRule type="top10" dxfId="12" priority="13" bottom="1" rank="1"/>
    <cfRule type="top10" dxfId="11" priority="14" rank="1"/>
  </conditionalFormatting>
  <conditionalFormatting sqref="E55:E59">
    <cfRule type="top10" dxfId="10" priority="11" bottom="1" rank="1"/>
    <cfRule type="top10" dxfId="9" priority="12" rank="1"/>
  </conditionalFormatting>
  <conditionalFormatting sqref="C55:H59">
    <cfRule type="cellIs" dxfId="8" priority="2" operator="equal">
      <formula>"MISSING INPUT"</formula>
    </cfRule>
    <cfRule type="cellIs" dxfId="7" priority="10" operator="equal">
      <formula>"NOT APPLICABLE"</formula>
    </cfRule>
  </conditionalFormatting>
  <conditionalFormatting sqref="F37:F41">
    <cfRule type="cellIs" dxfId="6" priority="9" operator="lessThanOrEqual">
      <formula>0</formula>
    </cfRule>
  </conditionalFormatting>
  <conditionalFormatting sqref="B37:B41">
    <cfRule type="cellIs" dxfId="5" priority="8" operator="equal">
      <formula>"MISSING INPUT"</formula>
    </cfRule>
  </conditionalFormatting>
  <conditionalFormatting sqref="B46:F50">
    <cfRule type="cellIs" dxfId="4" priority="7" operator="equal">
      <formula>"MISSING INPUT"</formula>
    </cfRule>
  </conditionalFormatting>
  <conditionalFormatting sqref="B55:B59">
    <cfRule type="cellIs" dxfId="3" priority="6" operator="equal">
      <formula>"MISSING INPUT"</formula>
    </cfRule>
  </conditionalFormatting>
  <conditionalFormatting sqref="B64:B68">
    <cfRule type="cellIs" dxfId="2" priority="5" operator="equal">
      <formula>"MISSING INPUT"</formula>
    </cfRule>
  </conditionalFormatting>
  <conditionalFormatting sqref="B73:B77">
    <cfRule type="cellIs" dxfId="1" priority="3" operator="equal">
      <formula>"MISSING INPUT"</formula>
    </cfRule>
  </conditionalFormatting>
  <conditionalFormatting sqref="B20:B24">
    <cfRule type="cellIs" dxfId="0" priority="1" operator="equal">
      <formula>"MISSING INPUT"</formula>
    </cfRule>
  </conditionalFormatting>
  <dataValidations count="46">
    <dataValidation allowBlank="1" showInputMessage="1" promptTitle="Delivery cost entry" prompt="_x000a_Enter the appropriate cost of feedstuff delivery or transportation to your operation, expressed in $/unit of purchase._x000a__x000a_If no additional costs will be incurred for delivery or transportation, enter 0 or leave blank.  " sqref="E10:E14" xr:uid="{4D2757A1-4DB8-461E-B0F8-6B1F5D0011D2}"/>
    <dataValidation allowBlank="1" sqref="C42:F42 B42:B43 B60:G61 D69:G69 B26:B32 B69" xr:uid="{54EAD214-EA5A-4AC5-AADE-75ECD64F14A9}"/>
    <dataValidation allowBlank="1" showErrorMessage="1" sqref="C43:C45 C62:C63 G62:G63 C53:H54 F45 E36 D63:F63 D45 G43:G44 D43:F43 D34:G34 B51:B54 C71:C72 D72:F72 C26:G26 C34:C36 D27:D32 C51:F52" xr:uid="{ADAC88D7-FD74-4A56-9520-C2B6C50919B2}"/>
    <dataValidation allowBlank="1" showInputMessage="1" sqref="B34 C69" xr:uid="{0A2D03D3-E711-433E-9782-9C1E7BB23840}"/>
    <dataValidation allowBlank="1" showInputMessage="1" showErrorMessage="1" promptTitle="Amount required to provide CP" prompt="_x000a_This automatically calculated value reflects the amount of this respective feedstuff that is required to provide the amount of CP that was specified in cell C29, expressed in lbs as-consumed/head/day." sqref="C37:C41" xr:uid="{EC3B4E4C-90AD-482E-8EC0-9EF0DE81983E}"/>
    <dataValidation allowBlank="1" showInputMessage="1" showErrorMessage="1" promptTitle="Amount required to provide TDN" prompt="_x000a_This automatically calculated value reflects the amount of this respective feedstuff that is required to provide the amount of TDN that was specified in cell C30, expressed in lbs as-consumed/head/day." sqref="D37:D41" xr:uid="{40076ADB-E49B-4119-8FAA-C140CCA1F523}"/>
    <dataValidation allowBlank="1" showInputMessage="1" showErrorMessage="1" promptTitle="Amount required to provide NEm" prompt="_x000a_This automatically calculated value reflects the amount of this respective feedstuff that is required to provide the amount of NEm that was specified in cell C31, expressed in lbs as-consumed/head/day." sqref="E37:E41" xr:uid="{EB2EC3BF-1D66-4DDB-B9E9-7DEDA92BD7B8}"/>
    <dataValidation allowBlank="1" showInputMessage="1" showErrorMessage="1" promptTitle="Amount required to meet criteria" prompt="_x000a_This automatically calculated value reflects the amount of this respective feedstuff that is required to provide the amount of protein and energy that was specified in cells C29-C31, expressed in lbs as-consumed/head/day." sqref="F37:F41" xr:uid="{5EAA97D0-BC9C-4971-9F1A-BB1371954A86}"/>
    <dataValidation allowBlank="1" showInputMessage="1" showErrorMessage="1" promptTitle="Nutrient cost - $/lb of TDN" prompt="_x000a_This automatically calculated value estimates the nutrient cost of this supplemental feedstuff, expressed in $/lb of TDN._x000a__x000a_The most economical source of TDN is highlighted in green, and the least economical source of TDN is highlighted in red." sqref="F55:F59" xr:uid="{FF13B12A-2071-4C14-A4A5-B477465D1F5F}"/>
    <dataValidation allowBlank="1" showInputMessage="1" showErrorMessage="1" promptTitle="Nutrient cost - $/Mcal of NEm" prompt="_x000a_This automatically calculated value estimates the nutrient cost of this supplemental feedstuff, expressed in $/Mcal of NEm._x000a__x000a_The most economical source of NEm is highlighted in green, and the least economical source of NEm is highlighted in red." sqref="G55:G59" xr:uid="{ADD3BD6E-5418-4B04-87D4-0DF61E6800A3}"/>
    <dataValidation allowBlank="1" showInputMessage="1" showErrorMessage="1" promptTitle="Nutrient cost - $/Mcal of NEg" prompt="_x000a_This automatically calculated value estimates the nutrient cost of this supplemental feedstuff, expressed in $/Mcal of NEg._x000a__x000a_The most economical source of NEg is highlighted in green, and the least economical source of NEg is highlighted in red." sqref="H55:H59" xr:uid="{111406E6-047E-4A40-850A-67DB44E24197}"/>
    <dataValidation allowBlank="1" showInputMessage="1" showErrorMessage="1" promptTitle="Amount lost to storage shrink" prompt="_x000a_This value reflects the total amount of this respective feedstuff that is expected to be lost to storage shrink, based upon the previously-defined criteria, and expressed in total lbs as-stored." sqref="F55:F59" xr:uid="{6344ABE7-E7FE-4D4A-BBF7-B3C1AE770FF8}"/>
    <dataValidation allowBlank="1" showInputMessage="1" showErrorMessage="1" promptTitle="Feedstuff cost - $/lb as-fed" prompt="_x000a_This automatically calculated valueis an estimate of the combined cost of purchasing, transporting, storing, and feeding this respective feedstuff, expressed in $/lb as-fed.  " sqref="C55:C59" xr:uid="{5C95478D-8D6A-4B16-BB13-9F4682F9B199}"/>
    <dataValidation type="decimal" allowBlank="1" showInputMessage="1" showErrorMessage="1" errorTitle="INVALID ENTRY" error="This entry must be between 0 and 99.9 %.  " promptTitle="Handling and feeding shrink" prompt="_x000a_Enter the appropriate handling and feeding shrink, expressed on a % as-fed basis.  _x000a__x000a_Ex: If you expect 5 % of this supplemental feedstuff to disappear or be lost during handling or feeding, and therefore not be consumed by cattle, then enter 5." sqref="H20:H24" xr:uid="{A89AD400-E97F-41C3-8C4A-D11B1FC28FA9}">
      <formula1>0</formula1>
      <formula2>99.9</formula2>
    </dataValidation>
    <dataValidation type="decimal" allowBlank="1" showInputMessage="1" showErrorMessage="1" errorTitle="INVALID ENTRY" error="THIS ENTRY MUST BE BETWEEN 0 AND 99.9 %.  " promptTitle="Storage shrink entry" prompt="_x000a_Enter the appropriate storage shrink, expressed on a % as-stored basis._x000a__x000a_Ex: If you expect that 5 % of this feedstuff will either disappear or spoil during storage, and therefore be unfeedable, enter 5." sqref="H10:H14" xr:uid="{D6D5786A-B004-4026-895B-9D9EAA776D45}">
      <formula1>0</formula1>
      <formula2>99.9</formula2>
    </dataValidation>
    <dataValidation allowBlank="1" showInputMessage="1" promptTitle="Expected daily intake entry" prompt="_x000a_Enter the expected daily intake for self-limiting feedstuffs.  _x000a__x000a_Ex: If this feedstuff is formulated to be self-limiting (you selected yes in the lefthand-adjacent cell), enter the expected daily intake, in lbs as-fed/head/day.  If not, leave blank.  " sqref="D20:D24" xr:uid="{A6DBE7DE-82C3-47A0-AE35-5D91BC92CFB0}"/>
    <dataValidation allowBlank="1" showInputMessage="1" promptTitle="Supplemental feedstuff (name)" prompt="_x000a_This information was automatically populated due to a previous selection from the drop-down menu in cell B12.  " sqref="B22" xr:uid="{D16567F6-6DE3-4591-8486-4EDDBDC82584}"/>
    <dataValidation allowBlank="1" showInputMessage="1" promptTitle="Supplemental feedstuff (name)" prompt="_x000a_This information was automatically populated due to a previous selection from the drop-down menu in cell B11.  " sqref="B21" xr:uid="{64114471-DFCE-4B88-AEC1-8BBC64AA271F}"/>
    <dataValidation allowBlank="1" showInputMessage="1" promptTitle="Supplemental feedstuff (name)" prompt="_x000a_This information was automatically populated due to a previous selection form the drop-down menu in cell B14.  " sqref="B24" xr:uid="{30B1A96F-E8C1-4016-80DB-C0F201D351BB}"/>
    <dataValidation allowBlank="1" showInputMessage="1" promptTitle="Equip. and labor cost entry" prompt="_x000a_Enter the feeding equipment and labor costs for this feedstuff, expressed in $/feeding event._x000a__x000a_Ex: If feeding equipment and labor costs will be $15.00 per feeding event, enter 15.  _x000a__x000a_If no costs will be incurred for feeding, enter 0 or leave blank." sqref="G20:G24" xr:uid="{1597FC7B-4976-4DFD-A275-01FE3A163C3A}"/>
    <dataValidation allowBlank="1" showInputMessage="1" promptTitle="Unit of feeding entry" prompt="_x000a_Enter the appropriate unit of feeding to which feeding costs will be assigned, expressed in lbs as-fed per feeding event.  _x000a__x000a_Ex: If each feeding event will result in 400 lbs of feedstuff being fed, then enter 400." sqref="E20:E24" xr:uid="{D3C58D8B-AC50-4A3E-98AF-4DDFE164C400}"/>
    <dataValidation allowBlank="1" showInputMessage="1" promptTitle="Storage cost entry" prompt="_x000a_Enter the storage facility and labor costs for this feedstuff, expressed in $/unit of storage._x000a__x000a_Ex: If storage facility and labor costs will be $15.00 per unit of storage, enter 15.  _x000a__x000a_If no costs will be incurred for storage, enter 0 or leave blank." sqref="G10:G14" xr:uid="{3FCB4532-22EF-4E5A-B173-BCD6C4E83439}"/>
    <dataValidation allowBlank="1" showInputMessage="1" promptTitle="Retail cost entry" prompt="_x000a_Enter the retail cost, expressed in $ per unit of purchase._x000a__x000a_For example, if this option costs $210.00 per ton, and you would buy 1 ton, then enter 210._x000a__x000a_This entry must be typed into the cell.  There is no drop-down menu." sqref="C10:C14" xr:uid="{E734DA06-0A95-49B5-9CE0-EC1A09CF5764}"/>
    <dataValidation allowBlank="1" showInputMessage="1" promptTitle="Supplemental feedstuff (name)" prompt="_x000a_This information was automatically populated due to a previous selection from the drop-down menu in cell B10.  " sqref="B20" xr:uid="{245C918B-24A9-4194-A758-A3EFAADA6155}"/>
    <dataValidation allowBlank="1" showInputMessage="1" showErrorMessage="1" promptTitle="Supplemental feedstuff (name)" prompt="_x000a_This information was automatically populated due to a previous selection from the drop-down menu in cell B10.  " sqref="B37 B46 B55 B64 B73" xr:uid="{80B23FA3-1437-47E1-9B1E-11E4D61BD12C}"/>
    <dataValidation allowBlank="1" showInputMessage="1" showErrorMessage="1" promptTitle="Supplemental feedstuff (name)" prompt="_x000a_This information was automatically populated due to a previous selection from the drop-down menu in cell B11.  " sqref="B38 B47 B56 B65 B74" xr:uid="{5C4439EA-D810-4F6C-86B1-13CB163BC806}"/>
    <dataValidation allowBlank="1" showInputMessage="1" showErrorMessage="1" promptTitle="Supplemental feedstuff (name)" prompt="_x000a_This information was automatically populated due to a previous selection from the drop-down menu in cell B12.  " sqref="B39 B48 B57 B66 B75" xr:uid="{9743ACAD-E5AA-4893-BA65-F2A422C9594E}"/>
    <dataValidation allowBlank="1" showInputMessage="1" showErrorMessage="1" promptTitle="Supplemental feedstuff (name)" prompt="_x000a_This information was automatically populated due to a previous selection from the drop-down menu in cell B14.  " sqref="B41 B50 B59 B68 B77" xr:uid="{7D3C6A2E-2BC9-4A7C-AB1F-F302D3F4BE5E}"/>
    <dataValidation allowBlank="1" showInputMessage="1" showErrorMessage="1" promptTitle="Supplemental feedstuff (name)" prompt="_x000a_This information was automatically populated due to a previous selection from the drop-down menu in cell B13.  " sqref="B76 B67 B58 B49 B40 B23" xr:uid="{FF478729-47F5-42B7-96B3-63FDBE3D63D6}"/>
    <dataValidation allowBlank="1" showInputMessage="1" showErrorMessage="1" promptTitle="Total amount req. to be consumed" prompt="_x000a_This automatically calculated value is an estimate of the total amount of this respective feedstuff that is required to be consumed in order to meet the previously-defined criteria, expressed in total lbs as-fed." sqref="C46:C50" xr:uid="{17F56E2F-ABA6-4EE7-A203-32536EF11746}"/>
    <dataValidation allowBlank="1" showInputMessage="1" showErrorMessage="1" promptTitle="Amount lost to storage shrink" prompt="_x000a_This automatically calculated value is an estimate of the total amount of this respective feedstuff that is expected to be lost to storage shrink, based upon the previously-defined criteria, expressed in total lbs as-stored." sqref="D46:D50" xr:uid="{71EAB996-9314-4187-9C81-E24B7108F114}"/>
    <dataValidation allowBlank="1" showInputMessage="1" showErrorMessage="1" promptTitle="Amount lost to shrink" prompt="_x000a_This automatically calculated value is an estimate of the total amount of this respective feedstuff that is expected to be lost to handling and feeding shrink, based upon the previously-defined criteria, expressed in total lbs as-fed." sqref="E46:E50" xr:uid="{1912F50A-CDA3-4912-8416-ECB28DEFF166}"/>
    <dataValidation allowBlank="1" showInputMessage="1" showErrorMessage="1" promptTitle="Amount required to be purchased" prompt="_x000a_This automatically calculated value estimates the total amount of this feedstuff that is required to be purchased in order to feed the necessary amount and account for shrink, based upon the previously-defined criteria, expressed in total lbs as-fed." sqref="F46:F50" xr:uid="{583B1ED9-6C33-4377-812E-55CC0849930A}"/>
    <dataValidation allowBlank="1" showInputMessage="1" showErrorMessage="1" promptTitle="Feedstuff cost - $/lb as fed" prompt="_x000a_This number represents the realized cost of purchasing, transporting, storing, and feeding this supplemental feedstuff, expressed on $/lb as-fed basis.  " sqref="C55:C59" xr:uid="{DCCDF911-E192-411D-AEA9-70E43EABC6C3}"/>
    <dataValidation allowBlank="1" showInputMessage="1" showErrorMessage="1" promptTitle="Nutrient cost - $/lb of DM" prompt="_x000a_This automatically calculated value estimates the nutrient cost of this supplemental feedstuff, expressed in $/lb of DM._x000a__x000a_The most economical source of DM is highlighted in green, and the least economical source of DM is highlighted in red." sqref="D55:D59" xr:uid="{7AEF837D-336C-47DD-89CC-B1E300DBADEE}"/>
    <dataValidation allowBlank="1" showInputMessage="1" showErrorMessage="1" promptTitle="Nutrient cost - $/lb of DM" prompt="_x000a_This number represents the nutrient cost of this supplemental feedstuff, expressed in $/lb of DM._x000a__x000a_The most economical source of DM is highlighted in green, and the least economical source of DM is highlighted in red." sqref="D55:D59" xr:uid="{043E7A77-E33C-4058-AE28-9A2A49BE0285}"/>
    <dataValidation allowBlank="1" showInputMessage="1" showErrorMessage="1" promptTitle="Nutrient cost - $/lb of CP" prompt="_x000a_This automatically calculated value estimates the nutrient cost of this supplemental feedstuff, expressed in $/lb of CP._x000a__x000a_The most economical source of CP is highlighted in green, and the least economical source of CP is highlighted in red._x000a_" sqref="E55:E59" xr:uid="{698AA9DC-A68E-4A50-9096-CD93D41F241E}"/>
    <dataValidation allowBlank="1" showInputMessage="1" showErrorMessage="1" promptTitle="Nutrient cost - $/lb of CP" prompt="_x000a_This automatically calculated value represents the nutrient cost of this supplemental feedstuff, expressed in $/lb of CP._x000a__x000a_The most economical source of CP is highlighted in green, and the least economical source of CP is highlighted in red." sqref="E55:E59" xr:uid="{EF6DFC6F-D393-4B0D-B14F-0D4B08DF5488}"/>
    <dataValidation allowBlank="1" showInputMessage="1" showErrorMessage="1" promptTitle="Cost of supplementation - $/head" prompt="_x000a_This automatically calculated value estimates the total cost of supplementation for this feedstuff, which includes purchase, transportation, storage, and feeding, and is expressed in total $/head over the duration of the supplementation period." sqref="C64:C68" xr:uid="{D87F4A17-B71B-4AC5-BE03-CCC914DC97A2}"/>
    <dataValidation allowBlank="1" showInputMessage="1" showErrorMessage="1" promptTitle="Cost of supplementation - $/day" prompt="_x000a_This automatically calculated value estimates the total cost of supplementation for this feedstuff, which includes purchase, transportation, storage, and feeding, and is expressed in total $/day over the duration of the supplementation period." sqref="D64:D68" xr:uid="{85B4D017-0886-49BA-BC2F-2D75E5580CC9}"/>
    <dataValidation allowBlank="1" showInputMessage="1" showErrorMessage="1" promptTitle="Cost of suppl. - $/head/day" prompt="_x000a_This automatically calculated value estimates the total cost of supplementation for this feedstuff, which includes purchase, transportation, storage, and feeding, and is expressed in total $/head/day over the duration of the supplementation period." sqref="E64:E68" xr:uid="{FB4AA963-FB45-4C86-8901-0459D3D7A2C5}"/>
    <dataValidation allowBlank="1" showInputMessage="1" showErrorMessage="1" promptTitle="Cost of supplementation - $" prompt="_x000a_This automatically calculated value estimates the total cost of supplementation for this feedstuff, which includes purchase, transportation, storage, and feeding, and is expressed in total $ for the entire supplementation period." sqref="F64:F68" xr:uid="{24082F80-4D03-4A8A-8DDC-8BE0047433CC}"/>
    <dataValidation allowBlank="1" showInputMessage="1" showErrorMessage="1" promptTitle="Feedstuff purch. proport. cost" prompt="_x000a_This automatically calculated value estimates the proportion of the total supplementation cost that would be attributed to purchase of this feedstuff, expressed as a percentage of the total cost.  " sqref="C73:C77" xr:uid="{1F93EB72-4E12-440C-81F4-81488907CE97}"/>
    <dataValidation allowBlank="1" showInputMessage="1" showErrorMessage="1" promptTitle="Transp. or del. prop. cost" prompt="_x000a_This automatically calculated value estimates the proportion of the total supplementation cost that would be attributed to transportatoin or delivery of this feedstuff, expressed as a percentage of the total cost.  " sqref="D73:D77" xr:uid="{5B680C40-9C4F-400B-979E-88679A5F28E0}"/>
    <dataValidation allowBlank="1" showInputMessage="1" showErrorMessage="1" promptTitle="Storage proportional cost" prompt="_x000a_This automatically calculated value estimates the proportion of the total supplementation cost that would be attributed to storage of this feedstuff, expressed as a percentage of the total cost.  " sqref="E73:E77" xr:uid="{92F100FC-FC0F-4299-9881-6D2B0DAEEFFF}"/>
    <dataValidation allowBlank="1" showInputMessage="1" showErrorMessage="1" promptTitle="Feeding proportional cost" prompt="_x000a_This automatically calculated value estimates the proportion of the total supplementation cost that would be attributed to feeding this feedstuff, expressed as a percentage of the total cost.  " sqref="F73:F77" xr:uid="{CF011BD9-77A9-4417-A15E-F63C1B00F6FE}"/>
  </dataValidations>
  <hyperlinks>
    <hyperlink ref="D29:H29" location="'Feedstuff cost and value'!B50" display="Table 6 - Total amount required to be consumed, lost to shrink, and required to be purchased, expressed in lbs as-fed" xr:uid="{5B7875B4-29C8-4357-99D0-EE25F7340FAF}"/>
    <hyperlink ref="D30:H30" location="'Feedstuff cost and value'!B59" display="Table 7 - Feedstuff and nutrient cost, expressed in $/lb as-consumed" xr:uid="{2EB61A61-A567-4616-B4D7-C18DD952BD67}"/>
    <hyperlink ref="D31:H31" location="'Feedstuff cost and value'!B68" display="Table 8 - Realized cost of supplementation, expressed in various units" xr:uid="{14014181-0B5D-4B6C-8F5C-B54580B8D816}"/>
    <hyperlink ref="D32:H32" location="'Feedstuff cost and value'!B77" display="Table 9 - Proportioned costs of supplementation, expressed as a % of total cost" xr:uid="{CCE30A95-3D6A-4AF8-B910-1C1AB9212EB0}"/>
  </hyperlink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0">
        <x14:dataValidation type="list" allowBlank="1" showInputMessage="1" promptTitle="Number of head to supplement" prompt="_x000a_Select the number of head to be supplemented from the drop-down menu._x000a__x000a_If you do not see the necessary option in the drop-down menu, simply type the number into the cell and hit enter." xr:uid="{E37214E7-931B-4357-B662-7358CFF077C6}">
          <x14:formula1>
            <xm:f>Lists!$K$3:$K$1003</xm:f>
          </x14:formula1>
          <xm:sqref>C28</xm:sqref>
        </x14:dataValidation>
        <x14:dataValidation type="list" allowBlank="1" showInputMessage="1" promptTitle="Amount of supplemental CP" prompt="_x000a_Select the amount of supplemental CP to provide from the drop-down menu, expressed in lbs/head/day._x000a__x000a_If you do not see the necessary option in the drop-down menu, simply type the number into the cell and hit enter." xr:uid="{9BBACFE9-4A57-4501-A29E-C5FC45031DB4}">
          <x14:formula1>
            <xm:f>Lists!$L$3:$L$63</xm:f>
          </x14:formula1>
          <xm:sqref>C29</xm:sqref>
        </x14:dataValidation>
        <x14:dataValidation type="list" allowBlank="1" showInputMessage="1" promptTitle="Amount of supplemental TDN" prompt="_x000a_Select the amount of supplemental TDN to provide from the drop-down menu, expressed in lbs/head/day._x000a__x000a_If you do not see the necessary option in the drop-down menu, simply type the number into the cell and hit enter." xr:uid="{FE56895E-AC01-4C58-91CA-B0BB3F6D757B}">
          <x14:formula1>
            <xm:f>Lists!$M$3:$M$203</xm:f>
          </x14:formula1>
          <xm:sqref>C30</xm:sqref>
        </x14:dataValidation>
        <x14:dataValidation type="list" allowBlank="1" showInputMessage="1" promptTitle="Amount of supplemental NEm" prompt="_x000a_Select the amount of supplemental NEm to provide from the drop-down menu, expressed in Mcal/head/day._x000a__x000a_If you do not see the necessary option in the drop-down menu, simply type the number into the cell and hit enter." xr:uid="{81EE54C3-3A3F-419B-9621-46418B276C2F}">
          <x14:formula1>
            <xm:f>Lists!$N$3:$N$203</xm:f>
          </x14:formula1>
          <xm:sqref>C31</xm:sqref>
        </x14:dataValidation>
        <x14:dataValidation type="list" allowBlank="1" showInputMessage="1" promptTitle="Total duration of suppl." prompt="_x000a_Select the total duration of the supplementation period from the drop-down menu, expressed in days._x000a__x000a_If you do not see the necessary option in the drop-down menu, simply type the number into the cell and hit enter." xr:uid="{DEABD4E1-200A-4D90-A6E2-0CC2AAF8E48C}">
          <x14:formula1>
            <xm:f>Lists!$O$3:$O$368</xm:f>
          </x14:formula1>
          <xm:sqref>C32</xm:sqref>
        </x14:dataValidation>
        <x14:dataValidation type="list" allowBlank="1" showInputMessage="1" showErrorMessage="1" errorTitle="Invalid entry" error="You cannot type information into this cell.  This cell must be populated by making a selection using the drop-down menu.  Please click cancel before selecting an option from the drop-down menu.  " promptTitle="Is this a self-limiting feed?" prompt="_x000a_Select the appropriate option from the drop-down menu._x000a__x000a_Ex: If this feedstuff is formulated to be self-limiting (most common for blocks, tubs, and liquid feed supplements), select &quot;Yes.&quot;  If the option is not self-limiting, select &quot;No.&quot; " xr:uid="{551741BB-7D80-49B2-8212-8FFF53E9ABB0}">
          <x14:formula1>
            <xm:f>Lists!$S$3:$S$4</xm:f>
          </x14:formula1>
          <xm:sqref>C20:C24</xm:sqref>
        </x14:dataValidation>
        <x14:dataValidation type="list" allowBlank="1" showInputMessage="1" promptTitle="Unit of storage selection/entry" prompt="_x000a_Select or enter the appropriate unit of storage to which storage costs will be assigned, expressed in lbs as-stored.  _x000a__x000a_Ex: If storage costs will be expressed on a per ton basis, then select 2,000 from the drop-down menu, or enter 2000." xr:uid="{8E67A676-19BE-4A32-836F-6C204D5B467F}">
          <x14:formula1>
            <xm:f>Lists!$B$3:$B$14</xm:f>
          </x14:formula1>
          <xm:sqref>F10:F14</xm:sqref>
        </x14:dataValidation>
        <x14:dataValidation type="list" allowBlank="1" showInputMessage="1" promptTitle="Unit of purchase selection/entry" prompt="_x000a_Select or enter the appropriate unit of purchase for the retail cost that you entered in the adjacent (left) cell, expressed in lbs as-received._x000a__x000a_Ex: If the retail cost is expressed in $ per ton, then select 2000 from the drop-down menu, or enter 2000." xr:uid="{C103A2D0-2B75-4DC5-B77C-8C79D7A325A3}">
          <x14:formula1>
            <xm:f>Lists!$B$3:$B$14</xm:f>
          </x14:formula1>
          <xm:sqref>D10:D14</xm:sqref>
        </x14:dataValidation>
        <x14:dataValidation type="list" allowBlank="1" showInputMessage="1" promptTitle="Supplementation frequency entry" prompt="_x000a_Select the appropriate supplementation frequency for this feedstuff, expressed in number of times/week, from the drop-down menu._x000a__x000a_Ex: If you will supplement cattle with this feedstuff 3 times per week, select 3 from the drop-down menu. " xr:uid="{1DB888B8-40CD-4A6B-A004-283E25E0C404}">
          <x14:formula1>
            <xm:f>Lists!$H$3:$H$16</xm:f>
          </x14:formula1>
          <xm:sqref>F20:F24</xm:sqref>
        </x14:dataValidation>
        <x14:dataValidation type="list" allowBlank="1" showInputMessage="1" showErrorMessage="1" errorTitle="Invalid entry" error="You cannot type information into this cell.  This cell must be populated by making a selection using the drop-down menu.  Please click cancel before selecting an option from the drop-down menu.   " promptTitle="Supplemental feedstuff selection" prompt="_x000a_Choose the appropriate supplemental feedstuff from the drop-down list.  _x000a__x000a_If you do not see an option that applies to the supplemental feedstuff of interest, enter that information as a custom entry on the &quot;Feedstuff nutrient composition&quot; sheet.  " xr:uid="{577FEC7F-0823-41CC-8D2A-BD6C4F291388}">
          <x14:formula1>
            <xm:f>'Feedstuff nutrient composition'!$B$9:$B$70</xm:f>
          </x14:formula1>
          <xm:sqref>B10:B14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64E0-09FB-40F1-AFBC-64FF2D35FD4A}">
  <sheetPr codeName="Sheet3"/>
  <dimension ref="A1:O43"/>
  <sheetViews>
    <sheetView zoomScaleNormal="100" workbookViewId="0"/>
  </sheetViews>
  <sheetFormatPr defaultColWidth="0" defaultRowHeight="19.95" customHeight="1" zeroHeight="1" x14ac:dyDescent="0.4"/>
  <cols>
    <col min="1" max="1" width="3.77734375" style="394" customWidth="1"/>
    <col min="2" max="2" width="48.77734375" style="394" customWidth="1"/>
    <col min="3" max="6" width="32.77734375" style="394" customWidth="1"/>
    <col min="7" max="7" width="3.77734375" style="394" customWidth="1"/>
    <col min="8" max="8" width="8.88671875" style="394" hidden="1" customWidth="1"/>
    <col min="9" max="9" width="22" style="394" hidden="1" customWidth="1"/>
    <col min="10" max="10" width="20.21875" style="394" hidden="1" customWidth="1"/>
    <col min="11" max="11" width="20.44140625" style="394" hidden="1" customWidth="1"/>
    <col min="12" max="12" width="22.44140625" style="394" hidden="1" customWidth="1"/>
    <col min="13" max="13" width="21.6640625" style="394" hidden="1" customWidth="1"/>
    <col min="14" max="16384" width="8.88671875" style="394" hidden="1"/>
  </cols>
  <sheetData>
    <row r="1" spans="2:6" s="156" customFormat="1" ht="19.95" customHeight="1" x14ac:dyDescent="0.3">
      <c r="B1" s="381"/>
      <c r="C1" s="381"/>
      <c r="D1" s="381"/>
      <c r="E1" s="381"/>
      <c r="F1" s="381"/>
    </row>
    <row r="2" spans="2:6" s="156" customFormat="1" ht="25.05" customHeight="1" x14ac:dyDescent="0.3">
      <c r="B2" s="439" t="s">
        <v>47</v>
      </c>
      <c r="C2" s="439"/>
      <c r="D2" s="439"/>
      <c r="E2" s="439"/>
      <c r="F2" s="440"/>
    </row>
    <row r="3" spans="2:6" s="156" customFormat="1" ht="19.95" customHeight="1" x14ac:dyDescent="0.3">
      <c r="B3" s="382" t="s">
        <v>114</v>
      </c>
      <c r="C3" s="383"/>
      <c r="D3" s="383"/>
      <c r="E3" s="383"/>
      <c r="F3" s="383"/>
    </row>
    <row r="4" spans="2:6" s="156" customFormat="1" ht="19.95" customHeight="1" x14ac:dyDescent="0.3">
      <c r="B4" s="384" t="s">
        <v>226</v>
      </c>
      <c r="C4" s="441"/>
      <c r="D4" s="441"/>
      <c r="E4" s="441"/>
      <c r="F4" s="441"/>
    </row>
    <row r="5" spans="2:6" s="156" customFormat="1" ht="19.95" customHeight="1" x14ac:dyDescent="0.3">
      <c r="B5" s="385"/>
      <c r="C5" s="385"/>
      <c r="D5" s="385"/>
      <c r="E5" s="385"/>
      <c r="F5" s="385"/>
    </row>
    <row r="6" spans="2:6" s="156" customFormat="1" ht="19.95" customHeight="1" thickBot="1" x14ac:dyDescent="0.35">
      <c r="B6" s="381"/>
      <c r="D6" s="381"/>
      <c r="E6" s="381"/>
      <c r="F6" s="381"/>
    </row>
    <row r="7" spans="2:6" s="156" customFormat="1" ht="19.95" customHeight="1" thickTop="1" x14ac:dyDescent="0.3">
      <c r="B7" s="386" t="s">
        <v>97</v>
      </c>
      <c r="C7" s="387" t="s">
        <v>189</v>
      </c>
      <c r="D7" s="388"/>
      <c r="E7" s="388"/>
      <c r="F7" s="389"/>
    </row>
    <row r="8" spans="2:6" s="156" customFormat="1" ht="19.95" customHeight="1" x14ac:dyDescent="0.3">
      <c r="B8" s="390"/>
      <c r="C8" s="391" t="s">
        <v>109</v>
      </c>
      <c r="D8" s="392"/>
      <c r="E8" s="391" t="s">
        <v>110</v>
      </c>
      <c r="F8" s="392"/>
    </row>
    <row r="9" spans="2:6" ht="19.95" customHeight="1" x14ac:dyDescent="0.4">
      <c r="B9" s="390"/>
      <c r="C9" s="393" t="s">
        <v>107</v>
      </c>
      <c r="D9" s="174" t="s">
        <v>108</v>
      </c>
      <c r="E9" s="393" t="s">
        <v>107</v>
      </c>
      <c r="F9" s="175" t="s">
        <v>108</v>
      </c>
    </row>
    <row r="10" spans="2:6" ht="19.95" customHeight="1" x14ac:dyDescent="0.4">
      <c r="B10" s="395" t="s">
        <v>100</v>
      </c>
      <c r="C10" s="396"/>
      <c r="D10" s="397" t="s">
        <v>99</v>
      </c>
      <c r="E10" s="398" t="s">
        <v>101</v>
      </c>
      <c r="F10" s="399" t="s">
        <v>101</v>
      </c>
    </row>
    <row r="11" spans="2:6" ht="19.95" customHeight="1" x14ac:dyDescent="0.4">
      <c r="B11" s="400" t="s">
        <v>95</v>
      </c>
      <c r="C11" s="401"/>
      <c r="D11" s="402" t="s">
        <v>99</v>
      </c>
      <c r="E11" s="403" t="str">
        <f>IF(C10=0,"MISSING INPUT",IF(C11="","MISSING INPUT",IF(C11&lt;0,"INVALID ENTRY",IF(C11=0,"0",IF(C11&gt;0,C11/(C10/100))))))</f>
        <v>MISSING INPUT</v>
      </c>
      <c r="F11" s="402" t="s">
        <v>98</v>
      </c>
    </row>
    <row r="12" spans="2:6" ht="19.95" customHeight="1" x14ac:dyDescent="0.4">
      <c r="B12" s="206" t="s">
        <v>96</v>
      </c>
      <c r="C12" s="404"/>
      <c r="D12" s="405" t="s">
        <v>99</v>
      </c>
      <c r="E12" s="406" t="str">
        <f>IF(C10=0,"MISSING INPUT",IF(C12="","MISSING INPUT",IF(C12&lt;0,"INVALID ENTRY",IF(C12=0,"0",IF(C12&gt;0,C12/(C10/100))))))</f>
        <v>MISSING INPUT</v>
      </c>
      <c r="F12" s="405" t="s">
        <v>98</v>
      </c>
    </row>
    <row r="13" spans="2:6" ht="19.95" customHeight="1" x14ac:dyDescent="0.4">
      <c r="B13" s="206" t="s">
        <v>277</v>
      </c>
      <c r="C13" s="404"/>
      <c r="D13" s="405" t="s">
        <v>105</v>
      </c>
      <c r="E13" s="406" t="str">
        <f>IF(C10=0,"MISSING INPUT",IF(C13="","MISSING INPUT",IF(C13&lt;0,"INVALID ENTRY",IF(C13=0,"0",IF(C13&gt;0,(C13/(C10/100))*100)))))</f>
        <v>MISSING INPUT</v>
      </c>
      <c r="F13" s="405" t="s">
        <v>111</v>
      </c>
    </row>
    <row r="14" spans="2:6" ht="19.95" customHeight="1" x14ac:dyDescent="0.4">
      <c r="B14" s="206" t="s">
        <v>277</v>
      </c>
      <c r="C14" s="404"/>
      <c r="D14" s="405" t="s">
        <v>106</v>
      </c>
      <c r="E14" s="406" t="str">
        <f>IF(C10=0,"MISSING INPUT",IF(C14="","MISSING INPUT",IF(C14&lt;0,"INVALID ENTRY",IF(C14=0,"0",IF(C14&gt;0,((C14/2.20462)/(C10/100))*100)))))</f>
        <v>MISSING INPUT</v>
      </c>
      <c r="F14" s="405" t="s">
        <v>111</v>
      </c>
    </row>
    <row r="15" spans="2:6" ht="19.95" customHeight="1" x14ac:dyDescent="0.4">
      <c r="B15" s="206" t="s">
        <v>277</v>
      </c>
      <c r="C15" s="404"/>
      <c r="D15" s="405" t="s">
        <v>103</v>
      </c>
      <c r="E15" s="406" t="str">
        <f>IF(C10=0,"MISSING INPUT",IF(C15="","MISSING INPUT",IF(C15&lt;0,"INVALID ENTRY",IF(C15=0,"0",IF(C15&gt;0,C15/(C10/100))))))</f>
        <v>MISSING INPUT</v>
      </c>
      <c r="F15" s="405" t="s">
        <v>111</v>
      </c>
    </row>
    <row r="16" spans="2:6" ht="19.95" customHeight="1" x14ac:dyDescent="0.4">
      <c r="B16" s="206" t="s">
        <v>278</v>
      </c>
      <c r="C16" s="404"/>
      <c r="D16" s="405" t="s">
        <v>105</v>
      </c>
      <c r="E16" s="406" t="str">
        <f>IF(C10=0,"MISSING INPUT",IF(C16="","MISSING INPUT",IF(C16&lt;0,"INVALID ENTRY",IF(C16=0,"0",IF(C16&gt;0,(C16/(C10/100))*100)))))</f>
        <v>MISSING INPUT</v>
      </c>
      <c r="F16" s="405" t="s">
        <v>111</v>
      </c>
    </row>
    <row r="17" spans="2:15" ht="19.95" customHeight="1" x14ac:dyDescent="0.4">
      <c r="B17" s="206" t="s">
        <v>278</v>
      </c>
      <c r="C17" s="404"/>
      <c r="D17" s="405" t="s">
        <v>106</v>
      </c>
      <c r="E17" s="406" t="str">
        <f>IF(C10=0,"MISSING INPUT",IF(C17="","MISSING INPUT",IF(C17&lt;0,"INVALID ENTRY",IF(C17=0,"0",IF(C17&gt;0,((C17/2.20462)/(C10/100))*100)))))</f>
        <v>MISSING INPUT</v>
      </c>
      <c r="F17" s="405" t="s">
        <v>111</v>
      </c>
    </row>
    <row r="18" spans="2:15" ht="19.95" customHeight="1" x14ac:dyDescent="0.45">
      <c r="B18" s="407" t="s">
        <v>278</v>
      </c>
      <c r="C18" s="404"/>
      <c r="D18" s="405" t="s">
        <v>103</v>
      </c>
      <c r="E18" s="406" t="str">
        <f>IF(C10=0,"MISSING INPUT",IF(C18="","MISSING INPUT",IF(C18&lt;0,"INVALID ENTRY",IF(C18=0,"0",IF(C18&gt;0,C18/(C10/100))))))</f>
        <v>MISSING INPUT</v>
      </c>
      <c r="F18" s="405" t="s">
        <v>111</v>
      </c>
    </row>
    <row r="19" spans="2:15" ht="19.95" customHeight="1" x14ac:dyDescent="0.4">
      <c r="B19" s="408" t="s">
        <v>101</v>
      </c>
      <c r="C19" s="408" t="s">
        <v>101</v>
      </c>
      <c r="D19" s="409" t="s">
        <v>101</v>
      </c>
      <c r="E19" s="410" t="s">
        <v>101</v>
      </c>
      <c r="F19" s="409" t="s">
        <v>101</v>
      </c>
    </row>
    <row r="20" spans="2:15" ht="19.95" customHeight="1" x14ac:dyDescent="0.4">
      <c r="B20" s="206" t="s">
        <v>277</v>
      </c>
      <c r="C20" s="404"/>
      <c r="D20" s="405" t="s">
        <v>102</v>
      </c>
      <c r="E20" s="406" t="str">
        <f>IF(C10=0,"MISSING INPUT",IF(C20="","MISSING INPUT",IF(C20&lt;0,"INVALID ENTRY",IF(C20=0,"0",IF(C20&gt;0,C20*100)))))</f>
        <v>MISSING INPUT</v>
      </c>
      <c r="F20" s="405" t="s">
        <v>111</v>
      </c>
    </row>
    <row r="21" spans="2:15" ht="19.95" customHeight="1" x14ac:dyDescent="0.4">
      <c r="B21" s="206" t="s">
        <v>277</v>
      </c>
      <c r="C21" s="404"/>
      <c r="D21" s="405" t="s">
        <v>104</v>
      </c>
      <c r="E21" s="406" t="str">
        <f>IF(C10=0,"MISSING INPUT",IF(C21="","MISSING INPUT",IF(C21&lt;0,"INVALID ENTRY",IF(C21=0,"0",IF(C21&gt;0,(C21/2.20462)*100)))))</f>
        <v>MISSING INPUT</v>
      </c>
      <c r="F21" s="405" t="s">
        <v>111</v>
      </c>
    </row>
    <row r="22" spans="2:15" ht="19.95" customHeight="1" x14ac:dyDescent="0.4">
      <c r="B22" s="411" t="s">
        <v>278</v>
      </c>
      <c r="C22" s="412"/>
      <c r="D22" s="413" t="s">
        <v>102</v>
      </c>
      <c r="E22" s="414" t="str">
        <f>IF(C10=0,"MISSING INPUT",IF(C22="","MISSING INPUT",IF(C22&lt;0,"INVALID ENTRY",IF(C22=0,"0",IF(C22&gt;0,C22*100)))))</f>
        <v>MISSING INPUT</v>
      </c>
      <c r="F22" s="413" t="s">
        <v>111</v>
      </c>
    </row>
    <row r="23" spans="2:15" ht="19.95" customHeight="1" x14ac:dyDescent="0.4">
      <c r="B23" s="206" t="s">
        <v>278</v>
      </c>
      <c r="C23" s="404"/>
      <c r="D23" s="405" t="s">
        <v>104</v>
      </c>
      <c r="E23" s="406" t="str">
        <f>IF(C10=0,"MISSING INPUT",IF(C23="","MISSING INPUT",IF(C23&lt;0,"INVALID ENTRY",IF(C23=0,"0",IF(C23&gt;0,(C23/2.20462)*100)))))</f>
        <v>MISSING INPUT</v>
      </c>
      <c r="F23" s="405" t="s">
        <v>111</v>
      </c>
    </row>
    <row r="24" spans="2:15" ht="19.95" customHeight="1" x14ac:dyDescent="0.4">
      <c r="B24" s="415" t="s">
        <v>101</v>
      </c>
      <c r="C24" s="416" t="s">
        <v>101</v>
      </c>
      <c r="D24" s="417" t="s">
        <v>101</v>
      </c>
      <c r="E24" s="418" t="s">
        <v>101</v>
      </c>
      <c r="F24" s="419" t="s">
        <v>101</v>
      </c>
      <c r="I24" s="420"/>
      <c r="J24" s="99" t="s">
        <v>237</v>
      </c>
      <c r="K24" s="99" t="s">
        <v>236</v>
      </c>
      <c r="L24" s="99" t="s">
        <v>238</v>
      </c>
      <c r="M24" s="99" t="s">
        <v>239</v>
      </c>
      <c r="N24" s="420"/>
      <c r="O24" s="420"/>
    </row>
    <row r="25" spans="2:15" ht="19.95" customHeight="1" x14ac:dyDescent="0.4">
      <c r="B25" s="421" t="s">
        <v>96</v>
      </c>
      <c r="C25" s="422"/>
      <c r="D25" s="423" t="s">
        <v>98</v>
      </c>
      <c r="E25" s="424" t="str">
        <f>IF(C25="","MISSING INPUT",IF(C25&lt;24.729883965,0,(L25/2.20462)*100))</f>
        <v>MISSING INPUT</v>
      </c>
      <c r="F25" s="425" t="s">
        <v>279</v>
      </c>
      <c r="I25" s="420"/>
      <c r="J25" s="99">
        <f>4.4*(C25/100)</f>
        <v>0</v>
      </c>
      <c r="K25" s="99">
        <f>0.9611*J25-0.2999</f>
        <v>-0.2999</v>
      </c>
      <c r="L25" s="99">
        <f>1.1104*K25-0.0946*K25^2+0.0065*K25^3-0.7783</f>
        <v>-1.1199926095044934</v>
      </c>
      <c r="M25" s="99">
        <f>1.1376*K25-0.1198*K25^2+0.0076*K25^3-1.2979</f>
        <v>-1.6500460480663925</v>
      </c>
      <c r="N25" s="420"/>
      <c r="O25" s="420"/>
    </row>
    <row r="26" spans="2:15" ht="19.95" customHeight="1" thickBot="1" x14ac:dyDescent="0.45">
      <c r="B26" s="426" t="s">
        <v>96</v>
      </c>
      <c r="C26" s="427"/>
      <c r="D26" s="428" t="s">
        <v>98</v>
      </c>
      <c r="E26" s="429" t="str">
        <f>IF(C26="","MISSING INPUT",IF(C26&lt;37.964003895,0,(M25/2.20462)*100))</f>
        <v>MISSING INPUT</v>
      </c>
      <c r="F26" s="430" t="s">
        <v>280</v>
      </c>
      <c r="J26" s="420"/>
      <c r="K26" s="420"/>
      <c r="L26" s="420"/>
      <c r="M26" s="420"/>
      <c r="N26" s="420"/>
      <c r="O26" s="420"/>
    </row>
    <row r="27" spans="2:15" ht="19.95" customHeight="1" thickTop="1" x14ac:dyDescent="0.4">
      <c r="B27" s="431"/>
      <c r="C27" s="432"/>
      <c r="D27" s="433"/>
      <c r="E27" s="246"/>
      <c r="F27" s="433"/>
      <c r="J27" s="420"/>
      <c r="K27" s="420"/>
      <c r="L27" s="420"/>
      <c r="M27" s="420"/>
      <c r="N27" s="420"/>
      <c r="O27" s="420"/>
    </row>
    <row r="28" spans="2:15" ht="19.95" customHeight="1" x14ac:dyDescent="0.4">
      <c r="B28" s="434"/>
      <c r="C28" s="434"/>
      <c r="D28" s="434"/>
      <c r="E28" s="434"/>
      <c r="F28" s="434"/>
    </row>
    <row r="29" spans="2:15" ht="19.95" customHeight="1" x14ac:dyDescent="0.4"/>
    <row r="30" spans="2:15" ht="19.95" customHeight="1" x14ac:dyDescent="0.4"/>
    <row r="31" spans="2:15" ht="19.95" customHeight="1" x14ac:dyDescent="0.4"/>
    <row r="32" spans="2:15" ht="19.95" customHeight="1" x14ac:dyDescent="0.4"/>
    <row r="33" spans="2:6" ht="19.95" customHeight="1" x14ac:dyDescent="0.4">
      <c r="B33" s="435"/>
      <c r="C33" s="435"/>
      <c r="D33" s="435"/>
      <c r="E33" s="435"/>
      <c r="F33" s="435"/>
    </row>
    <row r="34" spans="2:6" ht="19.95" customHeight="1" x14ac:dyDescent="0.4">
      <c r="B34" s="436"/>
      <c r="C34" s="436"/>
      <c r="D34" s="436"/>
      <c r="E34" s="436"/>
      <c r="F34" s="436"/>
    </row>
    <row r="35" spans="2:6" ht="19.95" customHeight="1" x14ac:dyDescent="0.4">
      <c r="B35" s="436"/>
      <c r="C35" s="436"/>
      <c r="D35" s="436"/>
      <c r="E35" s="436"/>
      <c r="F35" s="436"/>
    </row>
    <row r="36" spans="2:6" ht="19.95" customHeight="1" x14ac:dyDescent="0.4">
      <c r="B36" s="436"/>
      <c r="C36" s="436"/>
      <c r="D36" s="436"/>
      <c r="E36" s="436"/>
      <c r="F36" s="436"/>
    </row>
    <row r="37" spans="2:6" ht="19.95" customHeight="1" x14ac:dyDescent="0.4">
      <c r="B37" s="436"/>
      <c r="C37" s="436"/>
      <c r="D37" s="436"/>
      <c r="E37" s="436"/>
      <c r="F37" s="436"/>
    </row>
    <row r="38" spans="2:6" ht="19.95" customHeight="1" x14ac:dyDescent="0.4">
      <c r="B38" s="436"/>
      <c r="C38" s="436"/>
      <c r="D38" s="436"/>
      <c r="E38" s="436"/>
      <c r="F38" s="436"/>
    </row>
    <row r="39" spans="2:6" ht="19.95" customHeight="1" x14ac:dyDescent="0.4">
      <c r="B39" s="435"/>
      <c r="C39" s="435"/>
      <c r="D39" s="435"/>
      <c r="E39" s="435"/>
      <c r="F39" s="435"/>
    </row>
    <row r="40" spans="2:6" ht="19.95" customHeight="1" x14ac:dyDescent="0.4"/>
    <row r="41" spans="2:6" ht="19.95" customHeight="1" x14ac:dyDescent="0.4">
      <c r="B41" s="437" t="s">
        <v>256</v>
      </c>
      <c r="C41" s="438"/>
      <c r="D41" s="438"/>
      <c r="E41" s="438"/>
      <c r="F41" s="438"/>
    </row>
    <row r="42" spans="2:6" ht="19.95" customHeight="1" x14ac:dyDescent="0.4">
      <c r="B42" s="437" t="s">
        <v>90</v>
      </c>
      <c r="C42" s="438"/>
      <c r="D42" s="438"/>
      <c r="E42" s="438"/>
      <c r="F42" s="438"/>
    </row>
    <row r="43" spans="2:6" ht="19.95" customHeight="1" x14ac:dyDescent="0.4"/>
  </sheetData>
  <sheetProtection algorithmName="SHA-512" hashValue="jyCqskLEJjuJZjvbDdSMmg60PzTcyubbuHierbRyc4UR4rgpk+KsK3V0spMlCE3de+UcNsF66lGX31dOyQXOJQ==" saltValue="dUko8VQF+aDWl3p6Fil/Lw==" spinCount="100000" sheet="1"/>
  <mergeCells count="9">
    <mergeCell ref="B42:F42"/>
    <mergeCell ref="B2:F2"/>
    <mergeCell ref="B3:F3"/>
    <mergeCell ref="C8:D8"/>
    <mergeCell ref="E8:F8"/>
    <mergeCell ref="B41:F41"/>
    <mergeCell ref="C7:F7"/>
    <mergeCell ref="B7:B9"/>
    <mergeCell ref="B4:F4"/>
  </mergeCells>
  <dataValidations count="9">
    <dataValidation allowBlank="1" showInputMessage="1" showErrorMessage="1" promptTitle="Converted value" prompt="_x000a_This value represents crude protein (CP) content, expressed as a % of DM. " sqref="E11" xr:uid="{D5DCC575-AECE-419C-B3B2-AB5ED89D1D93}"/>
    <dataValidation allowBlank="1" showInputMessage="1" showErrorMessage="1" promptTitle="Converted value" prompt="_x000a_This value represents total digestible nutrients (TDN) content, expressed as a % of DM.  " sqref="E12" xr:uid="{980478C2-49C9-4704-B0D6-286FA743605A}"/>
    <dataValidation allowBlank="1" showInputMessage="1" showErrorMessage="1" promptTitle="Converted value" prompt="_x000a_This value represents net energy for maintenance (NEm) content, expressed in Mcal/cwt. of DM.  " sqref="E20:E21 E13:E15" xr:uid="{9B57A627-E0EE-4056-A818-E8B6E39C62DF}"/>
    <dataValidation allowBlank="1" showInputMessage="1" showErrorMessage="1" promptTitle="Converted value" prompt="_x000a_This value represents net energy for gain (NEg) content, expressed in Mcal/cwt. of DM.  " sqref="E18 E16:E18 E16 E17 E22:E24 E27" xr:uid="{53930F7E-6D6F-413F-87DB-7E842855EDCF}"/>
    <dataValidation allowBlank="1" showErrorMessage="1" sqref="E19 E19" xr:uid="{EA062FC6-B31E-4EFA-9A48-D9F0055EA303}"/>
    <dataValidation allowBlank="1" sqref="C19" xr:uid="{5C03EDB8-CCF7-42DB-9320-82FB7EF49189}"/>
    <dataValidation allowBlank="1" showInputMessage="1" sqref="C24 C27" xr:uid="{92E9C3E1-8530-4AC4-B651-B722DDB4AB94}"/>
    <dataValidation allowBlank="1" showInputMessage="1" showErrorMessage="1" promptTitle="Converted value" prompt="_x000a_This value represents net energy for maintenance (NEm) content, expressed in Mcal/cwt. of DM, and is calculated based upon the total digestible nutrients (TDN) content entered in cell C25.  " sqref="E25" xr:uid="{C9AFC024-55F8-44DE-99C8-A999371411C2}"/>
    <dataValidation allowBlank="1" showInputMessage="1" showErrorMessage="1" promptTitle="Converted value" prompt="_x000a_This value represents net energy for gain (NEg) content, expressed in Mcal/cwt. of DM, and is calculated based upon the total digestible nutrients (TDN) content entered in cell C26.  " sqref="E26" xr:uid="{3B156DBC-F0B7-4288-BF67-A10999B61977}"/>
  </dataValidations>
  <pageMargins left="0.7" right="0.7" top="0.75" bottom="0.75" header="0.3" footer="0.3"/>
  <drawing r:id="rId1"/>
  <extLst>
    <ext xmlns:x14="http://schemas.microsoft.com/office/spreadsheetml/2009/9/main" uri="{CCE6A557-97BC-4b89-ADB6-D9C93CAAB3DF}">
      <x14:dataValidations xmlns:xm="http://schemas.microsoft.com/office/excel/2006/main" count="21">
        <x14:dataValidation type="list" allowBlank="1" showInputMessage="1" promptTitle="Dry matter (DM)" prompt="_x000a_Enter the DM content of the feedstuff that you wish to convert nutrient content from one unit or basis to another._x000a__x000a_This entry is required for conversion of any unit from an as-fed basis to a DM-basis. " xr:uid="{65E41A9F-E7D7-4644-ACDB-494A67D6C0D8}">
          <x14:formula1>
            <xm:f>Lists!$C$3:$C$1002</xm:f>
          </x14:formula1>
          <xm:sqref>C10</xm:sqref>
        </x14:dataValidation>
        <x14:dataValidation type="list" allowBlank="1" showInputMessage="1" promptTitle="Crude protein (CP)" prompt="_x000a_Enter the CP content of the feedstuff on a % as-fed basis.  _x000a__x000a_This will automatically convert CP content to a % of DM basis, as long as the correct DM content has been entered in cell C10._x000a__x000a_The converted value can be found in cell E11." xr:uid="{BAB8D166-BDB7-4D47-8C13-01E82AB8F08A}">
          <x14:formula1>
            <xm:f>Lists!$D$3:$D$1002</xm:f>
          </x14:formula1>
          <xm:sqref>C11</xm:sqref>
        </x14:dataValidation>
        <x14:dataValidation type="list" allowBlank="1" showInputMessage="1" promptTitle="Total digestible nutrients (TDN)" prompt="_x000a_Enter the TDN content of the feedstuff on a % as-fed basis.  _x000a__x000a_This will automatically convert TDN content to a % of DM basis, as long as the correct DM content has been entered in cell C10._x000a__x000a_The converted value can be found in cell E12." xr:uid="{0930C042-DD47-44B3-83E5-822772EE262F}">
          <x14:formula1>
            <xm:f>Lists!$E$3:$E$1002</xm:f>
          </x14:formula1>
          <xm:sqref>C12</xm:sqref>
        </x14:dataValidation>
        <x14:dataValidation type="list" allowBlank="1" showInputMessage="1" promptTitle="Net energy for maintenance (NEm)" prompt="_x000a_Enter the NEm content of the feedstuff on a Mcal/lb of DM basis.  _x000a__x000a_This will automatically convert NEm content to a Mcal/cwt. of DM basis._x000a__x000a_The converted value can be found in cell E20." xr:uid="{BC04DD5A-A31D-4667-8BF7-EE7F83DEAF56}">
          <x14:formula1>
            <xm:f>Lists!$G$3:$G$118</xm:f>
          </x14:formula1>
          <xm:sqref>C20</xm:sqref>
        </x14:dataValidation>
        <x14:dataValidation type="list" allowBlank="1" showInputMessage="1" promptTitle="Net energy for maintenance (NEm)" prompt="_x000a_Enter the NEm content of the feedstuff on a Mcal/kg of DM basis.  _x000a__x000a_This will automatically convert NEm content to a Mcal/cwt. of DM basis._x000a__x000a_The converted value can be found in cell E21." xr:uid="{2031B80E-D1B4-424A-A4F8-934E6936CE0B}">
          <x14:formula1>
            <xm:f>Lists!$G$3:$G$253</xm:f>
          </x14:formula1>
          <xm:sqref>C21</xm:sqref>
        </x14:dataValidation>
        <x14:dataValidation type="list" allowBlank="1" showInputMessage="1" promptTitle="Net energy for gain (NEg)" prompt="_x000a_Enter the NEg content of the feedstuff on a Mcal/lb of DM basis.  _x000a__x000a_This will automatically convert NEm content to a Mcal/cwt. of DM basis._x000a__x000a_The converted value can be found in cell E22." xr:uid="{440C12A8-02F7-432E-BFC8-4E5BC826A2C7}">
          <x14:formula1>
            <xm:f>Lists!$F$3:$F$83</xm:f>
          </x14:formula1>
          <xm:sqref>C22</xm:sqref>
        </x14:dataValidation>
        <x14:dataValidation type="list" allowBlank="1" showInputMessage="1" promptTitle="Net energy for gain (NEg)" prompt="_x000a_Enter the NEg content of the feedstuff on a Mcal/kg of DM basis.  _x000a__x000a_This will automatically convert NEg content to a Mcal/cwt. of DM basis._x000a__x000a_The converted value can be found in cell E23." xr:uid="{91CFE849-504A-4E9C-8BBB-F868A89D4115}">
          <x14:formula1>
            <xm:f>Lists!$F$3:$F$173</xm:f>
          </x14:formula1>
          <xm:sqref>C23</xm:sqref>
        </x14:dataValidation>
        <x14:dataValidation type="list" allowBlank="1" showInputMessage="1" promptTitle="Net energy for maintenance (NEm)" prompt="_x000a_Enter the NEm content of the feedstuff on a Mcal/cwt. as-fed basis.  _x000a__x000a_This will automatically convert NEm content to a Mcal/cwt. of DM basis, as long as the correct DM content has been entered in cell C10.  The converted value can be found in cell E15." xr:uid="{016C5DF1-A8A9-43F2-B245-936EC93703AE}">
          <x14:formula1>
            <xm:f>Lists!$P$3:$P$233</xm:f>
          </x14:formula1>
          <xm:sqref>C15</xm:sqref>
        </x14:dataValidation>
        <x14:dataValidation type="list" allowBlank="1" showInputMessage="1" promptTitle="Net energy for maintenance (NEm)" prompt="_x000a_Enter the NEm content of the feedstuff on a Mcal/lb as-fed basis.  _x000a__x000a_This will automatically convert NEm content to a Mcal/cwt. of DM basis, as long as the correct DM content has been entered in cell C10.  The converted value can be found in cell E13." xr:uid="{495820D5-C919-4A74-A7CF-B1653A40DA1F}">
          <x14:formula1>
            <xm:f>Lists!$G$3:$G$118</xm:f>
          </x14:formula1>
          <xm:sqref>C13</xm:sqref>
        </x14:dataValidation>
        <x14:dataValidation type="list" allowBlank="1" showInputMessage="1" promptTitle="Net energy for maintenance (NEm)" prompt="_x000a_Enter the NEm content of the feedstuff on a Mcal/kg as-fed basis.  _x000a__x000a_This will automatically convert NEm content to a Mcal/cwt. of DM basis, as long as the correct DM content has been entered in cell C10.  The converted value can be found in cell E14." xr:uid="{B9A94E2F-144C-4101-B730-72B9BEB2FC0E}">
          <x14:formula1>
            <xm:f>Lists!$G$3:$G$253</xm:f>
          </x14:formula1>
          <xm:sqref>C14</xm:sqref>
        </x14:dataValidation>
        <x14:dataValidation type="list" allowBlank="1" showInputMessage="1" promptTitle="Net energy for gain (NEg)" prompt="_x000a_Enter the NEg content of the feedstuff on a Mcal/lb as-fed basis.  _x000a__x000a_This will automatically convert NEg content to a Mcal/cwt. of DM basis, as long as the correct DM content has been entered in cell C10.  The converted value can be found in cell E18." xr:uid="{309B6310-FEF7-40D2-9CDB-BB137045C7AC}">
          <x14:formula1>
            <xm:f>Lists!$F$3:$F$83</xm:f>
          </x14:formula1>
          <xm:sqref>C16</xm:sqref>
        </x14:dataValidation>
        <x14:dataValidation type="list" allowBlank="1" showInputMessage="1" promptTitle="Net energy for gain (NEg)" prompt="_x000a_Enter the NEg content of the feedstuff on a Mcal/kg as-fed basis.  _x000a__x000a_This will automatically convert NEg content to a Mcal/cwt. of DM basis, as long as the correct DM content has been entered in cell C10.  The converted value can be found in cell E19." xr:uid="{FF0991EE-253E-4791-AF53-A1EC3AFE1D0C}">
          <x14:formula1>
            <xm:f>Lists!$F$3:$F$173</xm:f>
          </x14:formula1>
          <xm:sqref>C17</xm:sqref>
        </x14:dataValidation>
        <x14:dataValidation type="list" allowBlank="1" showInputMessage="1" promptTitle="Net energy for gain (NEg)" prompt="_x000a_Enter the NEg content of the feedstuff on a Mcal/cwt. as-fed basis.  _x000a__x000a_This will automatically convert NEg content to a Mcal/cwt. of DM basis, as long as the correct DM content has been entered in cell C10.  The converted value can be found in cell E20." xr:uid="{10F7A8D2-CA49-4C1D-AA3C-9A48F57DE3E1}">
          <x14:formula1>
            <xm:f>Lists!$Q$3:$Q$163</xm:f>
          </x14:formula1>
          <xm:sqref>C18</xm:sqref>
        </x14:dataValidation>
        <x14:dataValidation type="list" allowBlank="1" showInputMessage="1" promptTitle="Net energy for gain (NEg)" prompt="Enter the NEg content of the feedstuff on a Mcal/cwt. of DM basis.  _x000a__x000a_This will automatically convert NEg content to a Mcal/cwt as-fed basis, as long as you have entered the DM content in cell C8._x000a__x000a_The converted value can be found in cell E18." xr:uid="{F260E3E0-9706-490C-BFAA-96DD2BEB8206}">
          <x14:formula1>
            <xm:f>Lists!$F$3:$F$173</xm:f>
          </x14:formula1>
          <xm:sqref>C18</xm:sqref>
        </x14:dataValidation>
        <x14:dataValidation type="list" allowBlank="1" showInputMessage="1" promptTitle="Net energy for gain (NEg)" prompt="_x000a_Enter the NEg content of the feedstuff on a Mcal/lb as-fed basis.  _x000a__x000a_This will automatically convert NEg content to a Mcal/cwt. of DM basis, as long as the correct DM content has been entered in cell C10.  The converted value can be found in cell E16." xr:uid="{52A132E8-51F7-49D6-A515-E63BF419B965}">
          <x14:formula1>
            <xm:f>Lists!$P$3:$P$233</xm:f>
          </x14:formula1>
          <xm:sqref>C16</xm:sqref>
        </x14:dataValidation>
        <x14:dataValidation type="list" allowBlank="1" showInputMessage="1" promptTitle="Net energy for gain (NEg)" prompt="_x000a_Enter the NEg content of the feedstuff on a Mcal/kg as-fed basis.  _x000a__x000a_This will automatically convert NEg content to a Mcal/cwt. of DM basis, as long as the correct DM content has been entered in cell C10.  The converted value can be found in cell E17." xr:uid="{98EBA4E9-84E0-4574-8C21-0C444EE28457}">
          <x14:formula1>
            <xm:f>Lists!$P$3:$P$233</xm:f>
          </x14:formula1>
          <xm:sqref>C17</xm:sqref>
        </x14:dataValidation>
        <x14:dataValidation type="list" allowBlank="1" showInputMessage="1" promptTitle="Net energy for maintenance (NEg)" prompt="_x000a_Enter the NEg content of the feedstuff on a Mcal/cwt. as-fed basis.  _x000a__x000a_This will automatically convert NEg content to a Mcal/cwt. of DM basis, as long as the correct DM content has been entered in cell C10.  The converted value can be found in cell E18." xr:uid="{5D7A1C74-9085-4623-B9ED-7C9C2458D1E7}">
          <x14:formula1>
            <xm:f>Lists!$P$3:$P$233</xm:f>
          </x14:formula1>
          <xm:sqref>C18</xm:sqref>
        </x14:dataValidation>
        <x14:dataValidation type="list" allowBlank="1" xr:uid="{40FE1881-BB62-4572-AF5F-20D3B4828FAD}">
          <x14:formula1>
            <xm:f>Lists!$Q$3:$Q$163</xm:f>
          </x14:formula1>
          <xm:sqref>C19</xm:sqref>
        </x14:dataValidation>
        <x14:dataValidation type="list" allowBlank="1" xr:uid="{F0B6254C-DB30-4590-AFB1-194A2FAE51C0}">
          <x14:formula1>
            <xm:f>Lists!$F$3:$F$173</xm:f>
          </x14:formula1>
          <xm:sqref>C19</xm:sqref>
        </x14:dataValidation>
        <x14:dataValidation type="list" allowBlank="1" showInputMessage="1" promptTitle="Total digestible nutrients (TDN)" prompt="_x000a_Enter the TDN content of the feedstuff on a % of DM basis.  _x000a__x000a_This will automatically convert TDN content to net energy for maintenance (NEm) content, expressed on a Mcal/cwt. of DM basis._x000a__x000a_The converted value can be found in cell E25." xr:uid="{44D26295-8D8D-46D2-BD48-40F10A6592F6}">
          <x14:formula1>
            <xm:f>Lists!$E$3:$E$1002</xm:f>
          </x14:formula1>
          <xm:sqref>C25</xm:sqref>
        </x14:dataValidation>
        <x14:dataValidation type="list" allowBlank="1" showInputMessage="1" promptTitle="Total digestible nutrients (TDN)" prompt="_x000a_Enter the TDN content of the feedstuff on a % of DM basis.  _x000a__x000a_This will automatically convert TDN content to net energy for gain (NEg) content, expressed on a Mcal/cwt. of DM basis._x000a__x000a_The converted value can be found in cell E26." xr:uid="{8B9F59F9-2C60-47F0-B5F3-A6C9E47B05FC}">
          <x14:formula1>
            <xm:f>Lists!$E$3:$E$1002</xm:f>
          </x14:formula1>
          <xm:sqref>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1125"/>
  <sheetViews>
    <sheetView zoomScale="120" zoomScaleNormal="120" workbookViewId="0"/>
  </sheetViews>
  <sheetFormatPr defaultColWidth="8.77734375" defaultRowHeight="15.6" x14ac:dyDescent="0.35"/>
  <cols>
    <col min="1" max="1" width="9.21875" style="3" bestFit="1" customWidth="1"/>
    <col min="2" max="2" width="14.5546875" style="3" bestFit="1" customWidth="1"/>
    <col min="3" max="3" width="19.5546875" style="3" bestFit="1" customWidth="1"/>
    <col min="4" max="5" width="18.5546875" style="3" bestFit="1" customWidth="1"/>
    <col min="6" max="6" width="11.44140625" style="3" bestFit="1" customWidth="1"/>
    <col min="7" max="7" width="11.6640625" style="3" bestFit="1" customWidth="1"/>
    <col min="8" max="8" width="16.5546875" style="1" bestFit="1" customWidth="1"/>
    <col min="9" max="9" width="12.5546875" style="1" bestFit="1" customWidth="1"/>
    <col min="10" max="10" width="21.6640625" style="1" bestFit="1" customWidth="1"/>
    <col min="11" max="11" width="23.5546875" style="1" bestFit="1" customWidth="1"/>
    <col min="12" max="12" width="34.6640625" style="3" bestFit="1" customWidth="1"/>
    <col min="13" max="13" width="36.44140625" style="3" bestFit="1" customWidth="1"/>
    <col min="14" max="14" width="36.5546875" style="3" bestFit="1" customWidth="1"/>
    <col min="15" max="15" width="36.6640625" style="3" bestFit="1" customWidth="1"/>
    <col min="16" max="17" width="8.77734375" style="3"/>
    <col min="18" max="18" width="20.21875" style="3" bestFit="1" customWidth="1"/>
    <col min="19" max="19" width="10.33203125" style="3" bestFit="1" customWidth="1"/>
    <col min="20" max="22" width="23.21875" style="3" bestFit="1" customWidth="1"/>
    <col min="23" max="23" width="33.21875" style="3" bestFit="1" customWidth="1"/>
    <col min="24" max="24" width="59.109375" style="3" bestFit="1" customWidth="1"/>
    <col min="25" max="25" width="12.88671875" style="3" bestFit="1" customWidth="1"/>
    <col min="26" max="26" width="22.6640625" style="3" bestFit="1" customWidth="1"/>
    <col min="27" max="27" width="21.33203125" style="3" bestFit="1" customWidth="1"/>
    <col min="28" max="16384" width="8.77734375" style="3"/>
  </cols>
  <sheetData>
    <row r="1" spans="1:27" ht="16.2" x14ac:dyDescent="0.4">
      <c r="A1" s="2" t="s">
        <v>1</v>
      </c>
      <c r="B1" s="2" t="s">
        <v>3</v>
      </c>
      <c r="C1" s="2" t="s">
        <v>8</v>
      </c>
      <c r="D1" s="2" t="s">
        <v>6</v>
      </c>
      <c r="E1" s="2" t="s">
        <v>7</v>
      </c>
      <c r="F1" s="2" t="s">
        <v>39</v>
      </c>
      <c r="G1" s="2" t="s">
        <v>40</v>
      </c>
      <c r="H1" s="3" t="s">
        <v>12</v>
      </c>
      <c r="I1" s="3" t="s">
        <v>13</v>
      </c>
      <c r="J1" s="3" t="s">
        <v>14</v>
      </c>
      <c r="K1" s="3" t="s">
        <v>55</v>
      </c>
      <c r="L1" s="3" t="s">
        <v>56</v>
      </c>
      <c r="M1" s="3" t="s">
        <v>57</v>
      </c>
      <c r="N1" s="3" t="s">
        <v>58</v>
      </c>
      <c r="O1" s="3" t="s">
        <v>59</v>
      </c>
      <c r="P1" s="3" t="s">
        <v>112</v>
      </c>
      <c r="Q1" s="3" t="s">
        <v>113</v>
      </c>
      <c r="R1" s="3" t="s">
        <v>115</v>
      </c>
      <c r="S1" s="3" t="s">
        <v>133</v>
      </c>
      <c r="T1" s="3" t="s">
        <v>145</v>
      </c>
      <c r="U1" s="3" t="s">
        <v>146</v>
      </c>
      <c r="V1" s="3" t="s">
        <v>151</v>
      </c>
      <c r="W1" s="3" t="s">
        <v>153</v>
      </c>
      <c r="X1" s="3" t="s">
        <v>167</v>
      </c>
      <c r="Y1" s="3" t="s">
        <v>172</v>
      </c>
      <c r="Z1" s="3" t="s">
        <v>173</v>
      </c>
      <c r="AA1" s="3" t="s">
        <v>176</v>
      </c>
    </row>
    <row r="2" spans="1:27" ht="15" x14ac:dyDescent="0.35">
      <c r="A2" s="2"/>
      <c r="B2" s="2"/>
      <c r="C2" s="2"/>
      <c r="D2" s="2"/>
      <c r="E2" s="2"/>
      <c r="F2" s="2"/>
      <c r="G2" s="2"/>
      <c r="H2" s="3"/>
      <c r="I2" s="3"/>
      <c r="J2" s="3"/>
      <c r="K2" s="3"/>
    </row>
    <row r="3" spans="1:27" ht="15" x14ac:dyDescent="0.35">
      <c r="A3" s="4">
        <v>1</v>
      </c>
      <c r="B3" s="2">
        <v>1</v>
      </c>
      <c r="C3" s="5">
        <v>0.1</v>
      </c>
      <c r="D3" s="5">
        <v>0.1</v>
      </c>
      <c r="E3" s="5">
        <v>0.1</v>
      </c>
      <c r="F3" s="6">
        <v>0</v>
      </c>
      <c r="G3" s="6">
        <v>0</v>
      </c>
      <c r="H3" s="3">
        <v>1</v>
      </c>
      <c r="I3" s="3">
        <v>0</v>
      </c>
      <c r="J3" s="3">
        <v>0</v>
      </c>
      <c r="K3" s="3">
        <v>0</v>
      </c>
      <c r="L3" s="10">
        <v>0</v>
      </c>
      <c r="M3" s="11">
        <v>0</v>
      </c>
      <c r="N3" s="10">
        <v>0</v>
      </c>
      <c r="O3" s="3">
        <v>0</v>
      </c>
      <c r="P3" s="10">
        <v>0</v>
      </c>
      <c r="Q3" s="10">
        <v>0</v>
      </c>
      <c r="R3" s="10" t="s">
        <v>117</v>
      </c>
      <c r="S3" s="3" t="s">
        <v>134</v>
      </c>
      <c r="T3" s="3" t="s">
        <v>147</v>
      </c>
      <c r="U3" s="3" t="s">
        <v>148</v>
      </c>
      <c r="V3" s="3" t="s">
        <v>152</v>
      </c>
      <c r="W3" s="3" t="s">
        <v>159</v>
      </c>
      <c r="X3" s="3" t="s">
        <v>168</v>
      </c>
      <c r="Y3" s="3" t="s">
        <v>134</v>
      </c>
      <c r="Z3" s="3" t="s">
        <v>174</v>
      </c>
      <c r="AA3" s="3">
        <v>1</v>
      </c>
    </row>
    <row r="4" spans="1:27" ht="15" x14ac:dyDescent="0.35">
      <c r="A4" s="4">
        <f>A3+1</f>
        <v>2</v>
      </c>
      <c r="B4" s="2">
        <v>48</v>
      </c>
      <c r="C4" s="5">
        <v>0.2</v>
      </c>
      <c r="D4" s="5">
        <v>0.2</v>
      </c>
      <c r="E4" s="5">
        <v>0.2</v>
      </c>
      <c r="F4" s="6">
        <v>0.01</v>
      </c>
      <c r="G4" s="6">
        <v>0.01</v>
      </c>
      <c r="H4" s="3">
        <v>2</v>
      </c>
      <c r="I4" s="3">
        <v>1</v>
      </c>
      <c r="J4" s="3">
        <v>1</v>
      </c>
      <c r="K4" s="3">
        <v>1</v>
      </c>
      <c r="L4" s="10">
        <v>0.05</v>
      </c>
      <c r="M4" s="11">
        <v>0.05</v>
      </c>
      <c r="N4" s="10">
        <v>0.05</v>
      </c>
      <c r="O4" s="3">
        <v>1</v>
      </c>
      <c r="P4" s="10">
        <v>0.5</v>
      </c>
      <c r="Q4" s="10">
        <v>0.5</v>
      </c>
      <c r="R4" s="10" t="s">
        <v>118</v>
      </c>
      <c r="S4" s="3" t="s">
        <v>135</v>
      </c>
      <c r="T4" s="3" t="s">
        <v>149</v>
      </c>
      <c r="U4" s="3" t="s">
        <v>149</v>
      </c>
      <c r="V4" s="3" t="s">
        <v>149</v>
      </c>
      <c r="W4" s="3" t="s">
        <v>160</v>
      </c>
      <c r="X4" s="3" t="s">
        <v>162</v>
      </c>
      <c r="Y4" s="3" t="s">
        <v>135</v>
      </c>
      <c r="Z4" s="3" t="s">
        <v>175</v>
      </c>
      <c r="AA4" s="3">
        <v>2</v>
      </c>
    </row>
    <row r="5" spans="1:27" ht="15" x14ac:dyDescent="0.35">
      <c r="A5" s="4">
        <f t="shared" ref="A5:A68" si="0">A4+1</f>
        <v>3</v>
      </c>
      <c r="B5" s="7">
        <v>50</v>
      </c>
      <c r="C5" s="5">
        <v>0.3</v>
      </c>
      <c r="D5" s="5">
        <v>0.3</v>
      </c>
      <c r="E5" s="5">
        <v>0.3</v>
      </c>
      <c r="F5" s="6">
        <v>0.02</v>
      </c>
      <c r="G5" s="6">
        <v>0.02</v>
      </c>
      <c r="H5" s="3">
        <v>3</v>
      </c>
      <c r="I5" s="3">
        <v>2</v>
      </c>
      <c r="J5" s="3">
        <v>2</v>
      </c>
      <c r="K5" s="3">
        <v>2</v>
      </c>
      <c r="L5" s="10">
        <v>0.1</v>
      </c>
      <c r="M5" s="11">
        <v>0.1</v>
      </c>
      <c r="N5" s="10">
        <v>0.1</v>
      </c>
      <c r="O5" s="3">
        <v>2</v>
      </c>
      <c r="P5" s="10">
        <v>1</v>
      </c>
      <c r="Q5" s="10">
        <v>1</v>
      </c>
      <c r="R5" s="10"/>
      <c r="T5" s="3" t="s">
        <v>150</v>
      </c>
      <c r="U5" s="3" t="s">
        <v>150</v>
      </c>
      <c r="V5" s="3" t="s">
        <v>150</v>
      </c>
      <c r="W5" s="3" t="s">
        <v>161</v>
      </c>
      <c r="X5" s="3" t="s">
        <v>163</v>
      </c>
      <c r="Z5" s="3" t="s">
        <v>154</v>
      </c>
      <c r="AA5" s="3">
        <v>3</v>
      </c>
    </row>
    <row r="6" spans="1:27" ht="15" x14ac:dyDescent="0.35">
      <c r="A6" s="4">
        <f t="shared" si="0"/>
        <v>4</v>
      </c>
      <c r="B6" s="7">
        <v>56</v>
      </c>
      <c r="C6" s="5">
        <v>0.4</v>
      </c>
      <c r="D6" s="5">
        <v>0.4</v>
      </c>
      <c r="E6" s="5">
        <v>0.4</v>
      </c>
      <c r="F6" s="6">
        <v>0.03</v>
      </c>
      <c r="G6" s="6">
        <v>0.03</v>
      </c>
      <c r="H6" s="3">
        <v>4</v>
      </c>
      <c r="I6" s="3">
        <v>3</v>
      </c>
      <c r="J6" s="3">
        <v>3</v>
      </c>
      <c r="K6" s="3">
        <v>3</v>
      </c>
      <c r="L6" s="10">
        <v>0.15</v>
      </c>
      <c r="M6" s="11">
        <v>0.15000000000000002</v>
      </c>
      <c r="N6" s="10">
        <v>0.15000000000000002</v>
      </c>
      <c r="O6" s="3">
        <v>3</v>
      </c>
      <c r="P6" s="10">
        <v>1.5</v>
      </c>
      <c r="Q6" s="10">
        <v>1.5</v>
      </c>
      <c r="R6" s="10"/>
      <c r="W6" s="3" t="s">
        <v>156</v>
      </c>
      <c r="X6" s="3" t="s">
        <v>164</v>
      </c>
      <c r="AA6" s="3">
        <v>4</v>
      </c>
    </row>
    <row r="7" spans="1:27" ht="15" x14ac:dyDescent="0.35">
      <c r="A7" s="4">
        <f t="shared" si="0"/>
        <v>5</v>
      </c>
      <c r="B7" s="7">
        <v>60</v>
      </c>
      <c r="C7" s="5">
        <v>0.5</v>
      </c>
      <c r="D7" s="5">
        <v>0.5</v>
      </c>
      <c r="E7" s="5">
        <v>0.5</v>
      </c>
      <c r="F7" s="6">
        <v>0.04</v>
      </c>
      <c r="G7" s="6">
        <v>0.04</v>
      </c>
      <c r="H7" s="3">
        <v>5</v>
      </c>
      <c r="I7" s="3">
        <v>4</v>
      </c>
      <c r="J7" s="3">
        <v>4</v>
      </c>
      <c r="K7" s="3">
        <v>4</v>
      </c>
      <c r="L7" s="10">
        <v>0.2</v>
      </c>
      <c r="M7" s="11">
        <v>0.2</v>
      </c>
      <c r="N7" s="10">
        <v>0.2</v>
      </c>
      <c r="O7" s="3">
        <v>4</v>
      </c>
      <c r="P7" s="10">
        <v>2</v>
      </c>
      <c r="Q7" s="10">
        <v>2</v>
      </c>
      <c r="R7" s="10"/>
      <c r="W7" s="3" t="s">
        <v>157</v>
      </c>
      <c r="X7" s="3" t="s">
        <v>165</v>
      </c>
      <c r="AA7" s="3">
        <v>5</v>
      </c>
    </row>
    <row r="8" spans="1:27" ht="15" x14ac:dyDescent="0.35">
      <c r="A8" s="4">
        <f t="shared" si="0"/>
        <v>6</v>
      </c>
      <c r="B8" s="7">
        <v>80</v>
      </c>
      <c r="C8" s="5">
        <v>0.6</v>
      </c>
      <c r="D8" s="5">
        <v>0.6</v>
      </c>
      <c r="E8" s="5">
        <v>0.6</v>
      </c>
      <c r="F8" s="6">
        <v>0.05</v>
      </c>
      <c r="G8" s="6">
        <v>0.05</v>
      </c>
      <c r="H8" s="3">
        <v>6</v>
      </c>
      <c r="I8" s="3">
        <v>5</v>
      </c>
      <c r="J8" s="3">
        <v>5</v>
      </c>
      <c r="K8" s="3">
        <v>5</v>
      </c>
      <c r="L8" s="10">
        <v>0.25</v>
      </c>
      <c r="M8" s="11">
        <v>0.25</v>
      </c>
      <c r="N8" s="10">
        <v>0.25</v>
      </c>
      <c r="O8" s="3">
        <v>5</v>
      </c>
      <c r="P8" s="10">
        <v>2.5</v>
      </c>
      <c r="Q8" s="10">
        <v>2.5</v>
      </c>
      <c r="R8" s="10"/>
      <c r="W8" s="3" t="s">
        <v>158</v>
      </c>
      <c r="X8" s="3" t="s">
        <v>166</v>
      </c>
      <c r="AA8" s="3">
        <v>6</v>
      </c>
    </row>
    <row r="9" spans="1:27" ht="15" x14ac:dyDescent="0.35">
      <c r="A9" s="4">
        <f t="shared" si="0"/>
        <v>7</v>
      </c>
      <c r="B9" s="7">
        <v>100</v>
      </c>
      <c r="C9" s="5">
        <v>0.7</v>
      </c>
      <c r="D9" s="5">
        <v>0.7</v>
      </c>
      <c r="E9" s="5">
        <v>0.7</v>
      </c>
      <c r="F9" s="6">
        <v>0.06</v>
      </c>
      <c r="G9" s="6">
        <v>0.06</v>
      </c>
      <c r="H9" s="3">
        <v>7</v>
      </c>
      <c r="I9" s="3">
        <v>6</v>
      </c>
      <c r="J9" s="3">
        <v>6</v>
      </c>
      <c r="K9" s="3">
        <v>6</v>
      </c>
      <c r="L9" s="10">
        <v>0.3</v>
      </c>
      <c r="M9" s="11">
        <v>0.3</v>
      </c>
      <c r="N9" s="10">
        <v>0.3</v>
      </c>
      <c r="O9" s="3">
        <v>6</v>
      </c>
      <c r="P9" s="10">
        <v>3</v>
      </c>
      <c r="Q9" s="10">
        <v>3</v>
      </c>
      <c r="R9" s="10"/>
      <c r="W9" s="3" t="s">
        <v>155</v>
      </c>
      <c r="X9" s="3" t="s">
        <v>169</v>
      </c>
      <c r="AA9" s="3">
        <v>7</v>
      </c>
    </row>
    <row r="10" spans="1:27" ht="15" x14ac:dyDescent="0.35">
      <c r="A10" s="4">
        <f t="shared" si="0"/>
        <v>8</v>
      </c>
      <c r="B10" s="7">
        <v>200</v>
      </c>
      <c r="C10" s="5">
        <v>0.8</v>
      </c>
      <c r="D10" s="5">
        <v>0.8</v>
      </c>
      <c r="E10" s="5">
        <v>0.8</v>
      </c>
      <c r="F10" s="6">
        <v>7.0000000000000007E-2</v>
      </c>
      <c r="G10" s="6">
        <v>7.0000000000000007E-2</v>
      </c>
      <c r="H10" s="3">
        <v>8</v>
      </c>
      <c r="I10" s="3">
        <v>7</v>
      </c>
      <c r="J10" s="3">
        <v>7</v>
      </c>
      <c r="K10" s="3">
        <v>7</v>
      </c>
      <c r="L10" s="10">
        <v>0.35</v>
      </c>
      <c r="M10" s="11">
        <v>0.35</v>
      </c>
      <c r="N10" s="10">
        <v>0.35</v>
      </c>
      <c r="O10" s="3">
        <v>7</v>
      </c>
      <c r="P10" s="10">
        <v>3.5</v>
      </c>
      <c r="Q10" s="10">
        <v>3.5</v>
      </c>
      <c r="R10" s="10"/>
      <c r="AA10" s="3">
        <v>8</v>
      </c>
    </row>
    <row r="11" spans="1:27" ht="15" x14ac:dyDescent="0.35">
      <c r="A11" s="4">
        <f t="shared" si="0"/>
        <v>9</v>
      </c>
      <c r="B11" s="7">
        <v>1000</v>
      </c>
      <c r="C11" s="5">
        <v>0.9</v>
      </c>
      <c r="D11" s="5">
        <v>0.9</v>
      </c>
      <c r="E11" s="5">
        <v>0.9</v>
      </c>
      <c r="F11" s="6">
        <v>0.08</v>
      </c>
      <c r="G11" s="6">
        <v>0.08</v>
      </c>
      <c r="H11" s="3">
        <v>9</v>
      </c>
      <c r="I11" s="3">
        <v>8</v>
      </c>
      <c r="J11" s="3">
        <v>8</v>
      </c>
      <c r="K11" s="3">
        <v>8</v>
      </c>
      <c r="L11" s="10">
        <v>0.4</v>
      </c>
      <c r="M11" s="11">
        <v>0.39999999999999997</v>
      </c>
      <c r="N11" s="10">
        <v>0.39999999999999997</v>
      </c>
      <c r="O11" s="3">
        <v>8</v>
      </c>
      <c r="P11" s="10">
        <v>4</v>
      </c>
      <c r="Q11" s="10">
        <v>4</v>
      </c>
      <c r="R11" s="10"/>
      <c r="AA11" s="3">
        <v>9</v>
      </c>
    </row>
    <row r="12" spans="1:27" ht="15" x14ac:dyDescent="0.35">
      <c r="A12" s="4">
        <f t="shared" si="0"/>
        <v>10</v>
      </c>
      <c r="B12" s="7">
        <v>2000</v>
      </c>
      <c r="C12" s="5">
        <v>1</v>
      </c>
      <c r="D12" s="5">
        <v>1</v>
      </c>
      <c r="E12" s="5">
        <v>1</v>
      </c>
      <c r="F12" s="6">
        <v>0.09</v>
      </c>
      <c r="G12" s="6">
        <v>0.09</v>
      </c>
      <c r="H12" s="3">
        <v>10</v>
      </c>
      <c r="I12" s="3">
        <v>9</v>
      </c>
      <c r="J12" s="3">
        <v>9</v>
      </c>
      <c r="K12" s="3">
        <v>9</v>
      </c>
      <c r="L12" s="10">
        <v>0.45</v>
      </c>
      <c r="M12" s="11">
        <v>0.44999999999999996</v>
      </c>
      <c r="N12" s="10">
        <v>0.44999999999999996</v>
      </c>
      <c r="O12" s="3">
        <v>9</v>
      </c>
      <c r="P12" s="10">
        <v>4.5</v>
      </c>
      <c r="Q12" s="10">
        <v>4.5</v>
      </c>
      <c r="R12" s="10"/>
      <c r="AA12" s="3">
        <v>10</v>
      </c>
    </row>
    <row r="13" spans="1:27" ht="15" x14ac:dyDescent="0.35">
      <c r="A13" s="4">
        <f t="shared" si="0"/>
        <v>11</v>
      </c>
      <c r="B13" s="7">
        <v>6000</v>
      </c>
      <c r="C13" s="5">
        <v>1.1000000000000001</v>
      </c>
      <c r="D13" s="5">
        <v>1.1000000000000001</v>
      </c>
      <c r="E13" s="5">
        <v>1.1000000000000001</v>
      </c>
      <c r="F13" s="6">
        <v>0.1</v>
      </c>
      <c r="G13" s="6">
        <v>0.1</v>
      </c>
      <c r="H13" s="3">
        <v>11</v>
      </c>
      <c r="I13" s="3">
        <v>10</v>
      </c>
      <c r="J13" s="3">
        <v>10</v>
      </c>
      <c r="K13" s="3">
        <v>10</v>
      </c>
      <c r="L13" s="10">
        <v>0.5</v>
      </c>
      <c r="M13" s="11">
        <v>0.49999999999999994</v>
      </c>
      <c r="N13" s="10">
        <v>0.49999999999999994</v>
      </c>
      <c r="O13" s="3">
        <v>10</v>
      </c>
      <c r="P13" s="10">
        <v>5</v>
      </c>
      <c r="Q13" s="10">
        <v>5</v>
      </c>
      <c r="R13" s="10"/>
      <c r="AA13" s="3">
        <v>11</v>
      </c>
    </row>
    <row r="14" spans="1:27" ht="15" x14ac:dyDescent="0.35">
      <c r="A14" s="4">
        <f t="shared" si="0"/>
        <v>12</v>
      </c>
      <c r="B14" s="7">
        <v>12000</v>
      </c>
      <c r="C14" s="5">
        <v>1.2</v>
      </c>
      <c r="D14" s="5">
        <v>1.2</v>
      </c>
      <c r="E14" s="5">
        <v>1.2</v>
      </c>
      <c r="F14" s="6">
        <v>0.11</v>
      </c>
      <c r="G14" s="6">
        <v>0.11</v>
      </c>
      <c r="H14" s="3">
        <v>12</v>
      </c>
      <c r="I14" s="3">
        <v>11</v>
      </c>
      <c r="J14" s="3">
        <v>11</v>
      </c>
      <c r="K14" s="3">
        <v>11</v>
      </c>
      <c r="L14" s="10">
        <v>0.55000000000000004</v>
      </c>
      <c r="M14" s="11">
        <v>0.54999999999999993</v>
      </c>
      <c r="N14" s="10">
        <v>0.54999999999999993</v>
      </c>
      <c r="O14" s="3">
        <v>11</v>
      </c>
      <c r="P14" s="10">
        <v>5.5</v>
      </c>
      <c r="Q14" s="10">
        <v>5.5</v>
      </c>
      <c r="R14" s="10"/>
      <c r="AA14" s="3">
        <v>12</v>
      </c>
    </row>
    <row r="15" spans="1:27" ht="15" x14ac:dyDescent="0.35">
      <c r="A15" s="4">
        <f t="shared" si="0"/>
        <v>13</v>
      </c>
      <c r="B15" s="2"/>
      <c r="C15" s="5">
        <v>1.3</v>
      </c>
      <c r="D15" s="5">
        <v>1.3</v>
      </c>
      <c r="E15" s="5">
        <v>1.3</v>
      </c>
      <c r="F15" s="6">
        <v>0.12</v>
      </c>
      <c r="G15" s="6">
        <v>0.12</v>
      </c>
      <c r="H15" s="3">
        <v>13</v>
      </c>
      <c r="I15" s="3">
        <v>12</v>
      </c>
      <c r="J15" s="3">
        <v>12</v>
      </c>
      <c r="K15" s="3">
        <v>12</v>
      </c>
      <c r="L15" s="10">
        <v>0.6</v>
      </c>
      <c r="M15" s="11">
        <v>0.6</v>
      </c>
      <c r="N15" s="10">
        <v>0.6</v>
      </c>
      <c r="O15" s="3">
        <v>12</v>
      </c>
      <c r="P15" s="10">
        <v>6</v>
      </c>
      <c r="Q15" s="10">
        <v>6</v>
      </c>
      <c r="R15" s="10"/>
      <c r="AA15" s="3">
        <v>13</v>
      </c>
    </row>
    <row r="16" spans="1:27" ht="15" x14ac:dyDescent="0.35">
      <c r="A16" s="4">
        <f t="shared" si="0"/>
        <v>14</v>
      </c>
      <c r="B16" s="2"/>
      <c r="C16" s="5">
        <v>1.4</v>
      </c>
      <c r="D16" s="5">
        <v>1.4</v>
      </c>
      <c r="E16" s="5">
        <v>1.4</v>
      </c>
      <c r="F16" s="6">
        <v>0.13</v>
      </c>
      <c r="G16" s="6">
        <v>0.13</v>
      </c>
      <c r="H16" s="3">
        <v>14</v>
      </c>
      <c r="I16" s="3">
        <v>13</v>
      </c>
      <c r="J16" s="3">
        <v>13</v>
      </c>
      <c r="K16" s="3">
        <v>13</v>
      </c>
      <c r="L16" s="10">
        <v>0.65</v>
      </c>
      <c r="M16" s="11">
        <v>0.65</v>
      </c>
      <c r="N16" s="10">
        <v>0.65</v>
      </c>
      <c r="O16" s="3">
        <v>13</v>
      </c>
      <c r="P16" s="10">
        <v>6.5</v>
      </c>
      <c r="Q16" s="10">
        <v>6.5</v>
      </c>
      <c r="R16" s="10"/>
      <c r="AA16" s="3">
        <v>14</v>
      </c>
    </row>
    <row r="17" spans="1:27" ht="15" x14ac:dyDescent="0.35">
      <c r="A17" s="4">
        <f t="shared" si="0"/>
        <v>15</v>
      </c>
      <c r="B17" s="2"/>
      <c r="C17" s="5">
        <v>1.5</v>
      </c>
      <c r="D17" s="5">
        <v>1.5</v>
      </c>
      <c r="E17" s="5">
        <v>1.5</v>
      </c>
      <c r="F17" s="6">
        <v>0.14000000000000001</v>
      </c>
      <c r="G17" s="6">
        <v>0.14000000000000001</v>
      </c>
      <c r="H17" s="3"/>
      <c r="I17" s="3">
        <v>14</v>
      </c>
      <c r="J17" s="3">
        <v>14</v>
      </c>
      <c r="K17" s="3">
        <v>14</v>
      </c>
      <c r="L17" s="10">
        <v>0.7</v>
      </c>
      <c r="M17" s="11">
        <v>0.70000000000000007</v>
      </c>
      <c r="N17" s="10">
        <v>0.70000000000000007</v>
      </c>
      <c r="O17" s="3">
        <v>14</v>
      </c>
      <c r="P17" s="10">
        <v>7</v>
      </c>
      <c r="Q17" s="10">
        <v>7</v>
      </c>
      <c r="R17" s="10"/>
      <c r="AA17" s="3">
        <v>15</v>
      </c>
    </row>
    <row r="18" spans="1:27" ht="15" x14ac:dyDescent="0.35">
      <c r="A18" s="4">
        <f t="shared" si="0"/>
        <v>16</v>
      </c>
      <c r="B18" s="2"/>
      <c r="C18" s="5">
        <v>1.6</v>
      </c>
      <c r="D18" s="5">
        <v>1.6</v>
      </c>
      <c r="E18" s="5">
        <v>1.6</v>
      </c>
      <c r="F18" s="6">
        <v>0.15</v>
      </c>
      <c r="G18" s="6">
        <v>0.15</v>
      </c>
      <c r="H18" s="3"/>
      <c r="I18" s="3">
        <v>15</v>
      </c>
      <c r="J18" s="3">
        <v>15</v>
      </c>
      <c r="K18" s="3">
        <v>15</v>
      </c>
      <c r="L18" s="10">
        <v>0.75</v>
      </c>
      <c r="M18" s="11">
        <v>0.75000000000000011</v>
      </c>
      <c r="N18" s="10">
        <v>0.75000000000000011</v>
      </c>
      <c r="O18" s="3">
        <v>15</v>
      </c>
      <c r="P18" s="10">
        <v>7.5</v>
      </c>
      <c r="Q18" s="10">
        <v>7.5</v>
      </c>
      <c r="R18" s="10"/>
      <c r="AA18" s="3">
        <v>16</v>
      </c>
    </row>
    <row r="19" spans="1:27" ht="15" x14ac:dyDescent="0.35">
      <c r="A19" s="4">
        <f t="shared" si="0"/>
        <v>17</v>
      </c>
      <c r="B19" s="2"/>
      <c r="C19" s="5">
        <v>1.7</v>
      </c>
      <c r="D19" s="5">
        <v>1.7</v>
      </c>
      <c r="E19" s="5">
        <v>1.7</v>
      </c>
      <c r="F19" s="6">
        <v>0.16</v>
      </c>
      <c r="G19" s="6">
        <v>0.16</v>
      </c>
      <c r="H19" s="3"/>
      <c r="I19" s="3">
        <v>16</v>
      </c>
      <c r="J19" s="3">
        <v>16</v>
      </c>
      <c r="K19" s="3">
        <v>16</v>
      </c>
      <c r="L19" s="10">
        <v>0.8</v>
      </c>
      <c r="M19" s="11">
        <v>0.80000000000000016</v>
      </c>
      <c r="N19" s="10">
        <v>0.80000000000000016</v>
      </c>
      <c r="O19" s="3">
        <v>16</v>
      </c>
      <c r="P19" s="10">
        <v>8</v>
      </c>
      <c r="Q19" s="10">
        <v>8</v>
      </c>
      <c r="R19" s="10"/>
      <c r="AA19" s="3">
        <v>17</v>
      </c>
    </row>
    <row r="20" spans="1:27" ht="15" x14ac:dyDescent="0.35">
      <c r="A20" s="4">
        <f t="shared" si="0"/>
        <v>18</v>
      </c>
      <c r="B20" s="2"/>
      <c r="C20" s="5">
        <v>1.8</v>
      </c>
      <c r="D20" s="5">
        <v>1.8</v>
      </c>
      <c r="E20" s="5">
        <v>1.8</v>
      </c>
      <c r="F20" s="6">
        <v>0.17</v>
      </c>
      <c r="G20" s="6">
        <v>0.17</v>
      </c>
      <c r="H20" s="3"/>
      <c r="I20" s="3">
        <v>17</v>
      </c>
      <c r="J20" s="3">
        <v>17</v>
      </c>
      <c r="K20" s="3">
        <v>17</v>
      </c>
      <c r="L20" s="10">
        <v>0.85</v>
      </c>
      <c r="M20" s="11">
        <v>0.8500000000000002</v>
      </c>
      <c r="N20" s="10">
        <v>0.8500000000000002</v>
      </c>
      <c r="O20" s="3">
        <v>17</v>
      </c>
      <c r="P20" s="10">
        <v>8.5</v>
      </c>
      <c r="Q20" s="10">
        <v>8.5</v>
      </c>
      <c r="R20" s="10"/>
      <c r="AA20" s="3">
        <v>18</v>
      </c>
    </row>
    <row r="21" spans="1:27" ht="15" x14ac:dyDescent="0.35">
      <c r="A21" s="4">
        <f t="shared" si="0"/>
        <v>19</v>
      </c>
      <c r="B21" s="2"/>
      <c r="C21" s="5">
        <v>1.9</v>
      </c>
      <c r="D21" s="5">
        <v>1.9</v>
      </c>
      <c r="E21" s="5">
        <v>1.9</v>
      </c>
      <c r="F21" s="6">
        <v>0.18</v>
      </c>
      <c r="G21" s="6">
        <v>0.18</v>
      </c>
      <c r="H21" s="3"/>
      <c r="I21" s="3">
        <v>18</v>
      </c>
      <c r="J21" s="3">
        <v>18</v>
      </c>
      <c r="K21" s="3">
        <v>18</v>
      </c>
      <c r="L21" s="10">
        <v>0.9</v>
      </c>
      <c r="M21" s="11">
        <v>0.90000000000000024</v>
      </c>
      <c r="N21" s="10">
        <v>0.90000000000000024</v>
      </c>
      <c r="O21" s="3">
        <v>18</v>
      </c>
      <c r="P21" s="10">
        <v>9</v>
      </c>
      <c r="Q21" s="10">
        <v>9</v>
      </c>
      <c r="R21" s="10"/>
      <c r="AA21" s="3">
        <v>19</v>
      </c>
    </row>
    <row r="22" spans="1:27" ht="15" x14ac:dyDescent="0.35">
      <c r="A22" s="4">
        <f t="shared" si="0"/>
        <v>20</v>
      </c>
      <c r="B22" s="2"/>
      <c r="C22" s="5">
        <v>2</v>
      </c>
      <c r="D22" s="5">
        <v>2</v>
      </c>
      <c r="E22" s="5">
        <v>2</v>
      </c>
      <c r="F22" s="6">
        <v>0.19</v>
      </c>
      <c r="G22" s="6">
        <v>0.19</v>
      </c>
      <c r="H22" s="3"/>
      <c r="I22" s="3">
        <v>19</v>
      </c>
      <c r="J22" s="3">
        <v>19</v>
      </c>
      <c r="K22" s="3">
        <v>19</v>
      </c>
      <c r="L22" s="10">
        <v>0.95</v>
      </c>
      <c r="M22" s="11">
        <v>0.95000000000000029</v>
      </c>
      <c r="N22" s="10">
        <v>0.95000000000000029</v>
      </c>
      <c r="O22" s="3">
        <v>19</v>
      </c>
      <c r="P22" s="10">
        <v>9.5</v>
      </c>
      <c r="Q22" s="10">
        <v>9.5</v>
      </c>
      <c r="R22" s="10"/>
      <c r="AA22" s="3">
        <v>20</v>
      </c>
    </row>
    <row r="23" spans="1:27" ht="15" x14ac:dyDescent="0.35">
      <c r="A23" s="4">
        <f t="shared" si="0"/>
        <v>21</v>
      </c>
      <c r="B23" s="2"/>
      <c r="C23" s="5">
        <v>2.1</v>
      </c>
      <c r="D23" s="5">
        <v>2.1</v>
      </c>
      <c r="E23" s="5">
        <v>2.1</v>
      </c>
      <c r="F23" s="6">
        <v>0.2</v>
      </c>
      <c r="G23" s="6">
        <v>0.2</v>
      </c>
      <c r="H23" s="3"/>
      <c r="I23" s="3">
        <v>20</v>
      </c>
      <c r="J23" s="3">
        <v>20</v>
      </c>
      <c r="K23" s="3">
        <v>20</v>
      </c>
      <c r="L23" s="10">
        <v>1</v>
      </c>
      <c r="M23" s="11">
        <v>1.0000000000000002</v>
      </c>
      <c r="N23" s="10">
        <v>1.0000000000000002</v>
      </c>
      <c r="O23" s="3">
        <v>20</v>
      </c>
      <c r="P23" s="10">
        <v>10</v>
      </c>
      <c r="Q23" s="10">
        <v>10</v>
      </c>
      <c r="R23" s="10"/>
      <c r="AA23" s="3">
        <v>21</v>
      </c>
    </row>
    <row r="24" spans="1:27" ht="15" x14ac:dyDescent="0.35">
      <c r="A24" s="4">
        <f t="shared" si="0"/>
        <v>22</v>
      </c>
      <c r="B24" s="2"/>
      <c r="C24" s="5">
        <v>2.2000000000000002</v>
      </c>
      <c r="D24" s="5">
        <v>2.2000000000000002</v>
      </c>
      <c r="E24" s="5">
        <v>2.2000000000000002</v>
      </c>
      <c r="F24" s="6">
        <v>0.21</v>
      </c>
      <c r="G24" s="6">
        <v>0.21</v>
      </c>
      <c r="H24" s="3"/>
      <c r="I24" s="3">
        <v>21</v>
      </c>
      <c r="J24" s="3">
        <v>21</v>
      </c>
      <c r="K24" s="3">
        <v>21</v>
      </c>
      <c r="L24" s="10">
        <v>1.05</v>
      </c>
      <c r="M24" s="11">
        <v>1.0500000000000003</v>
      </c>
      <c r="N24" s="10">
        <v>1.0500000000000003</v>
      </c>
      <c r="O24" s="3">
        <v>21</v>
      </c>
      <c r="P24" s="10">
        <v>10.5</v>
      </c>
      <c r="Q24" s="10">
        <v>10.5</v>
      </c>
      <c r="R24" s="10"/>
      <c r="AA24" s="3">
        <v>22</v>
      </c>
    </row>
    <row r="25" spans="1:27" ht="15" x14ac:dyDescent="0.35">
      <c r="A25" s="4">
        <f t="shared" si="0"/>
        <v>23</v>
      </c>
      <c r="B25" s="2"/>
      <c r="C25" s="5">
        <v>2.2999999999999998</v>
      </c>
      <c r="D25" s="5">
        <v>2.2999999999999998</v>
      </c>
      <c r="E25" s="5">
        <v>2.2999999999999998</v>
      </c>
      <c r="F25" s="6">
        <v>0.22</v>
      </c>
      <c r="G25" s="6">
        <v>0.22</v>
      </c>
      <c r="H25" s="3"/>
      <c r="I25" s="3">
        <v>22</v>
      </c>
      <c r="J25" s="3">
        <v>22</v>
      </c>
      <c r="K25" s="3">
        <v>22</v>
      </c>
      <c r="L25" s="10">
        <v>1.1000000000000001</v>
      </c>
      <c r="M25" s="11">
        <v>1.1000000000000003</v>
      </c>
      <c r="N25" s="10">
        <v>1.1000000000000003</v>
      </c>
      <c r="O25" s="3">
        <v>22</v>
      </c>
      <c r="P25" s="10">
        <v>11</v>
      </c>
      <c r="Q25" s="10">
        <v>11</v>
      </c>
      <c r="R25" s="10"/>
      <c r="AA25" s="3">
        <v>23</v>
      </c>
    </row>
    <row r="26" spans="1:27" ht="15" x14ac:dyDescent="0.35">
      <c r="A26" s="4">
        <f t="shared" si="0"/>
        <v>24</v>
      </c>
      <c r="B26" s="2"/>
      <c r="C26" s="5">
        <v>2.4</v>
      </c>
      <c r="D26" s="5">
        <v>2.4</v>
      </c>
      <c r="E26" s="5">
        <v>2.4</v>
      </c>
      <c r="F26" s="6">
        <v>0.23</v>
      </c>
      <c r="G26" s="6">
        <v>0.23</v>
      </c>
      <c r="H26" s="3"/>
      <c r="I26" s="3">
        <v>23</v>
      </c>
      <c r="J26" s="3">
        <v>23</v>
      </c>
      <c r="K26" s="3">
        <v>23</v>
      </c>
      <c r="L26" s="10">
        <v>1.1499999999999999</v>
      </c>
      <c r="M26" s="11">
        <v>1.1500000000000004</v>
      </c>
      <c r="N26" s="10">
        <v>1.1500000000000004</v>
      </c>
      <c r="O26" s="3">
        <v>23</v>
      </c>
      <c r="P26" s="10">
        <v>11.5</v>
      </c>
      <c r="Q26" s="10">
        <v>11.5</v>
      </c>
      <c r="R26" s="10"/>
      <c r="AA26" s="3">
        <v>24</v>
      </c>
    </row>
    <row r="27" spans="1:27" ht="15" x14ac:dyDescent="0.35">
      <c r="A27" s="4">
        <f t="shared" si="0"/>
        <v>25</v>
      </c>
      <c r="B27" s="2"/>
      <c r="C27" s="5">
        <v>2.5</v>
      </c>
      <c r="D27" s="5">
        <v>2.5</v>
      </c>
      <c r="E27" s="5">
        <v>2.5</v>
      </c>
      <c r="F27" s="6">
        <v>0.24</v>
      </c>
      <c r="G27" s="6">
        <v>0.24</v>
      </c>
      <c r="H27" s="3"/>
      <c r="I27" s="3">
        <v>24</v>
      </c>
      <c r="J27" s="3">
        <v>24</v>
      </c>
      <c r="K27" s="3">
        <v>24</v>
      </c>
      <c r="L27" s="10">
        <v>1.2</v>
      </c>
      <c r="M27" s="11">
        <v>1.2000000000000004</v>
      </c>
      <c r="N27" s="10">
        <v>1.2000000000000004</v>
      </c>
      <c r="O27" s="3">
        <v>24</v>
      </c>
      <c r="P27" s="10">
        <v>12</v>
      </c>
      <c r="Q27" s="10">
        <v>12</v>
      </c>
      <c r="R27" s="10"/>
      <c r="AA27" s="3">
        <v>25</v>
      </c>
    </row>
    <row r="28" spans="1:27" ht="15" x14ac:dyDescent="0.35">
      <c r="A28" s="4">
        <f t="shared" si="0"/>
        <v>26</v>
      </c>
      <c r="B28" s="2"/>
      <c r="C28" s="5">
        <v>2.6</v>
      </c>
      <c r="D28" s="5">
        <v>2.6</v>
      </c>
      <c r="E28" s="5">
        <v>2.6</v>
      </c>
      <c r="F28" s="6">
        <v>0.25</v>
      </c>
      <c r="G28" s="6">
        <v>0.25</v>
      </c>
      <c r="H28" s="3"/>
      <c r="I28" s="3">
        <v>25</v>
      </c>
      <c r="J28" s="3">
        <v>25</v>
      </c>
      <c r="K28" s="3">
        <v>25</v>
      </c>
      <c r="L28" s="10">
        <v>1.25</v>
      </c>
      <c r="M28" s="11">
        <v>1.2500000000000004</v>
      </c>
      <c r="N28" s="10">
        <v>1.2500000000000004</v>
      </c>
      <c r="O28" s="3">
        <v>25</v>
      </c>
      <c r="P28" s="10">
        <v>12.5</v>
      </c>
      <c r="Q28" s="10">
        <v>12.5</v>
      </c>
      <c r="R28" s="10"/>
      <c r="AA28" s="3">
        <v>26</v>
      </c>
    </row>
    <row r="29" spans="1:27" ht="15" x14ac:dyDescent="0.35">
      <c r="A29" s="4">
        <f t="shared" si="0"/>
        <v>27</v>
      </c>
      <c r="B29" s="2"/>
      <c r="C29" s="5">
        <v>2.7</v>
      </c>
      <c r="D29" s="5">
        <v>2.7</v>
      </c>
      <c r="E29" s="5">
        <v>2.7</v>
      </c>
      <c r="F29" s="6">
        <v>0.26</v>
      </c>
      <c r="G29" s="6">
        <v>0.26</v>
      </c>
      <c r="H29" s="3"/>
      <c r="I29" s="3">
        <v>26</v>
      </c>
      <c r="J29" s="3">
        <v>26</v>
      </c>
      <c r="K29" s="3">
        <v>26</v>
      </c>
      <c r="L29" s="10">
        <v>1.3</v>
      </c>
      <c r="M29" s="11">
        <v>1.3000000000000005</v>
      </c>
      <c r="N29" s="10">
        <v>1.3000000000000005</v>
      </c>
      <c r="O29" s="3">
        <v>26</v>
      </c>
      <c r="P29" s="10">
        <v>13</v>
      </c>
      <c r="Q29" s="10">
        <v>13</v>
      </c>
      <c r="R29" s="10"/>
      <c r="AA29" s="3">
        <v>27</v>
      </c>
    </row>
    <row r="30" spans="1:27" ht="15" x14ac:dyDescent="0.35">
      <c r="A30" s="4">
        <f t="shared" si="0"/>
        <v>28</v>
      </c>
      <c r="B30" s="2"/>
      <c r="C30" s="5">
        <v>2.8</v>
      </c>
      <c r="D30" s="5">
        <v>2.8</v>
      </c>
      <c r="E30" s="5">
        <v>2.8</v>
      </c>
      <c r="F30" s="6">
        <v>0.27</v>
      </c>
      <c r="G30" s="6">
        <v>0.27</v>
      </c>
      <c r="H30" s="3"/>
      <c r="I30" s="3">
        <v>27</v>
      </c>
      <c r="J30" s="3">
        <v>27</v>
      </c>
      <c r="K30" s="3">
        <v>27</v>
      </c>
      <c r="L30" s="10">
        <v>1.35</v>
      </c>
      <c r="M30" s="11">
        <v>1.3500000000000005</v>
      </c>
      <c r="N30" s="10">
        <v>1.3500000000000005</v>
      </c>
      <c r="O30" s="3">
        <v>27</v>
      </c>
      <c r="P30" s="10">
        <v>13.5</v>
      </c>
      <c r="Q30" s="10">
        <v>13.5</v>
      </c>
      <c r="R30" s="10"/>
      <c r="AA30" s="3">
        <v>28</v>
      </c>
    </row>
    <row r="31" spans="1:27" ht="15" x14ac:dyDescent="0.35">
      <c r="A31" s="4">
        <f t="shared" si="0"/>
        <v>29</v>
      </c>
      <c r="B31" s="2"/>
      <c r="C31" s="5">
        <v>2.9</v>
      </c>
      <c r="D31" s="5">
        <v>2.9</v>
      </c>
      <c r="E31" s="5">
        <v>2.9</v>
      </c>
      <c r="F31" s="6">
        <v>0.28000000000000003</v>
      </c>
      <c r="G31" s="6">
        <v>0.28000000000000003</v>
      </c>
      <c r="H31" s="3"/>
      <c r="I31" s="3">
        <v>28</v>
      </c>
      <c r="J31" s="3">
        <v>28</v>
      </c>
      <c r="K31" s="3">
        <v>28</v>
      </c>
      <c r="L31" s="10">
        <v>1.4</v>
      </c>
      <c r="M31" s="11">
        <v>1.4000000000000006</v>
      </c>
      <c r="N31" s="10">
        <v>1.4000000000000006</v>
      </c>
      <c r="O31" s="3">
        <v>28</v>
      </c>
      <c r="P31" s="10">
        <v>14</v>
      </c>
      <c r="Q31" s="10">
        <v>14</v>
      </c>
      <c r="R31" s="10"/>
      <c r="AA31" s="3">
        <v>29</v>
      </c>
    </row>
    <row r="32" spans="1:27" ht="15" x14ac:dyDescent="0.35">
      <c r="A32" s="4">
        <f t="shared" si="0"/>
        <v>30</v>
      </c>
      <c r="B32" s="2"/>
      <c r="C32" s="5">
        <v>3</v>
      </c>
      <c r="D32" s="5">
        <v>3</v>
      </c>
      <c r="E32" s="5">
        <v>3</v>
      </c>
      <c r="F32" s="6">
        <v>0.28999999999999998</v>
      </c>
      <c r="G32" s="6">
        <v>0.28999999999999998</v>
      </c>
      <c r="H32" s="3"/>
      <c r="I32" s="3">
        <v>29</v>
      </c>
      <c r="J32" s="3">
        <v>29</v>
      </c>
      <c r="K32" s="3">
        <v>29</v>
      </c>
      <c r="L32" s="10">
        <v>1.45</v>
      </c>
      <c r="M32" s="11">
        <v>1.4500000000000006</v>
      </c>
      <c r="N32" s="10">
        <v>1.4500000000000006</v>
      </c>
      <c r="O32" s="3">
        <v>29</v>
      </c>
      <c r="P32" s="10">
        <v>14.5</v>
      </c>
      <c r="Q32" s="10">
        <v>14.5</v>
      </c>
      <c r="R32" s="10"/>
      <c r="AA32" s="3">
        <v>30</v>
      </c>
    </row>
    <row r="33" spans="1:18" ht="15" x14ac:dyDescent="0.35">
      <c r="A33" s="4">
        <f t="shared" si="0"/>
        <v>31</v>
      </c>
      <c r="B33" s="2"/>
      <c r="C33" s="5">
        <v>3.1</v>
      </c>
      <c r="D33" s="5">
        <v>3.1</v>
      </c>
      <c r="E33" s="5">
        <v>3.1</v>
      </c>
      <c r="F33" s="6">
        <v>0.3</v>
      </c>
      <c r="G33" s="6">
        <v>0.3</v>
      </c>
      <c r="H33" s="3"/>
      <c r="I33" s="3">
        <v>30</v>
      </c>
      <c r="J33" s="3">
        <v>30</v>
      </c>
      <c r="K33" s="3">
        <v>30</v>
      </c>
      <c r="L33" s="10">
        <v>1.5</v>
      </c>
      <c r="M33" s="11">
        <v>1.5000000000000007</v>
      </c>
      <c r="N33" s="10">
        <v>1.5000000000000007</v>
      </c>
      <c r="O33" s="3">
        <v>30</v>
      </c>
      <c r="P33" s="10">
        <v>15</v>
      </c>
      <c r="Q33" s="10">
        <v>15</v>
      </c>
      <c r="R33" s="10"/>
    </row>
    <row r="34" spans="1:18" ht="15" x14ac:dyDescent="0.35">
      <c r="A34" s="4">
        <f t="shared" si="0"/>
        <v>32</v>
      </c>
      <c r="B34" s="2"/>
      <c r="C34" s="5">
        <v>3.2</v>
      </c>
      <c r="D34" s="5">
        <v>3.2</v>
      </c>
      <c r="E34" s="5">
        <v>3.2</v>
      </c>
      <c r="F34" s="6">
        <v>0.31</v>
      </c>
      <c r="G34" s="6">
        <v>0.31</v>
      </c>
      <c r="H34" s="3"/>
      <c r="I34" s="3">
        <v>31</v>
      </c>
      <c r="J34" s="3">
        <v>31</v>
      </c>
      <c r="K34" s="3">
        <v>31</v>
      </c>
      <c r="L34" s="10">
        <v>1.55</v>
      </c>
      <c r="M34" s="11">
        <v>1.5500000000000007</v>
      </c>
      <c r="N34" s="10">
        <v>1.5500000000000007</v>
      </c>
      <c r="O34" s="3">
        <v>31</v>
      </c>
      <c r="P34" s="10">
        <v>15.5</v>
      </c>
      <c r="Q34" s="10">
        <v>15.5</v>
      </c>
      <c r="R34" s="10"/>
    </row>
    <row r="35" spans="1:18" ht="15" x14ac:dyDescent="0.35">
      <c r="A35" s="4">
        <f t="shared" si="0"/>
        <v>33</v>
      </c>
      <c r="B35" s="2"/>
      <c r="C35" s="5">
        <v>3.3</v>
      </c>
      <c r="D35" s="5">
        <v>3.3</v>
      </c>
      <c r="E35" s="5">
        <v>3.3</v>
      </c>
      <c r="F35" s="6">
        <v>0.32</v>
      </c>
      <c r="G35" s="6">
        <v>0.32</v>
      </c>
      <c r="H35" s="3"/>
      <c r="I35" s="3">
        <v>32</v>
      </c>
      <c r="J35" s="3">
        <v>32</v>
      </c>
      <c r="K35" s="3">
        <v>32</v>
      </c>
      <c r="L35" s="10">
        <v>1.6</v>
      </c>
      <c r="M35" s="11">
        <v>1.6000000000000008</v>
      </c>
      <c r="N35" s="10">
        <v>1.6000000000000008</v>
      </c>
      <c r="O35" s="3">
        <v>32</v>
      </c>
      <c r="P35" s="10">
        <v>16</v>
      </c>
      <c r="Q35" s="10">
        <v>16</v>
      </c>
      <c r="R35" s="10"/>
    </row>
    <row r="36" spans="1:18" ht="15" x14ac:dyDescent="0.35">
      <c r="A36" s="4">
        <f t="shared" si="0"/>
        <v>34</v>
      </c>
      <c r="B36" s="2"/>
      <c r="C36" s="5">
        <v>3.4</v>
      </c>
      <c r="D36" s="5">
        <v>3.4</v>
      </c>
      <c r="E36" s="5">
        <v>3.4</v>
      </c>
      <c r="F36" s="6">
        <v>0.33</v>
      </c>
      <c r="G36" s="6">
        <v>0.33</v>
      </c>
      <c r="H36" s="3"/>
      <c r="I36" s="3">
        <v>33</v>
      </c>
      <c r="J36" s="3">
        <v>33</v>
      </c>
      <c r="K36" s="3">
        <v>33</v>
      </c>
      <c r="L36" s="10">
        <v>1.65</v>
      </c>
      <c r="M36" s="11">
        <v>1.6500000000000008</v>
      </c>
      <c r="N36" s="10">
        <v>1.6500000000000008</v>
      </c>
      <c r="O36" s="3">
        <v>33</v>
      </c>
      <c r="P36" s="10">
        <v>16.5</v>
      </c>
      <c r="Q36" s="10">
        <v>16.5</v>
      </c>
      <c r="R36" s="10"/>
    </row>
    <row r="37" spans="1:18" ht="15" x14ac:dyDescent="0.35">
      <c r="A37" s="4">
        <f t="shared" si="0"/>
        <v>35</v>
      </c>
      <c r="B37" s="2"/>
      <c r="C37" s="5">
        <v>3.5</v>
      </c>
      <c r="D37" s="5">
        <v>3.5</v>
      </c>
      <c r="E37" s="5">
        <v>3.5</v>
      </c>
      <c r="F37" s="6">
        <v>0.34</v>
      </c>
      <c r="G37" s="6">
        <v>0.34</v>
      </c>
      <c r="H37" s="3"/>
      <c r="I37" s="3">
        <v>34</v>
      </c>
      <c r="J37" s="3">
        <v>34</v>
      </c>
      <c r="K37" s="3">
        <v>34</v>
      </c>
      <c r="L37" s="10">
        <v>1.7</v>
      </c>
      <c r="M37" s="11">
        <v>1.7000000000000008</v>
      </c>
      <c r="N37" s="10">
        <v>1.7000000000000008</v>
      </c>
      <c r="O37" s="3">
        <v>34</v>
      </c>
      <c r="P37" s="10">
        <v>17</v>
      </c>
      <c r="Q37" s="10">
        <v>17</v>
      </c>
      <c r="R37" s="10"/>
    </row>
    <row r="38" spans="1:18" ht="15" x14ac:dyDescent="0.35">
      <c r="A38" s="4">
        <f t="shared" si="0"/>
        <v>36</v>
      </c>
      <c r="B38" s="2"/>
      <c r="C38" s="5">
        <v>3.6</v>
      </c>
      <c r="D38" s="5">
        <v>3.6</v>
      </c>
      <c r="E38" s="5">
        <v>3.6</v>
      </c>
      <c r="F38" s="6">
        <v>0.35</v>
      </c>
      <c r="G38" s="6">
        <v>0.35</v>
      </c>
      <c r="H38" s="3"/>
      <c r="I38" s="3">
        <v>35</v>
      </c>
      <c r="J38" s="3">
        <v>35</v>
      </c>
      <c r="K38" s="3">
        <v>35</v>
      </c>
      <c r="L38" s="10">
        <v>1.75</v>
      </c>
      <c r="M38" s="11">
        <v>1.7500000000000009</v>
      </c>
      <c r="N38" s="10">
        <v>1.7500000000000009</v>
      </c>
      <c r="O38" s="3">
        <v>35</v>
      </c>
      <c r="P38" s="10">
        <v>17.5</v>
      </c>
      <c r="Q38" s="10">
        <v>17.5</v>
      </c>
      <c r="R38" s="10"/>
    </row>
    <row r="39" spans="1:18" ht="15" x14ac:dyDescent="0.35">
      <c r="A39" s="4">
        <f t="shared" si="0"/>
        <v>37</v>
      </c>
      <c r="B39" s="2"/>
      <c r="C39" s="5">
        <v>3.7</v>
      </c>
      <c r="D39" s="5">
        <v>3.7</v>
      </c>
      <c r="E39" s="5">
        <v>3.7</v>
      </c>
      <c r="F39" s="6">
        <v>0.36</v>
      </c>
      <c r="G39" s="6">
        <v>0.36</v>
      </c>
      <c r="H39" s="3"/>
      <c r="I39" s="3">
        <v>36</v>
      </c>
      <c r="J39" s="3">
        <v>36</v>
      </c>
      <c r="K39" s="3">
        <v>36</v>
      </c>
      <c r="L39" s="10">
        <v>1.8</v>
      </c>
      <c r="M39" s="11">
        <v>1.8000000000000009</v>
      </c>
      <c r="N39" s="10">
        <v>1.8000000000000009</v>
      </c>
      <c r="O39" s="3">
        <v>36</v>
      </c>
      <c r="P39" s="10">
        <v>18</v>
      </c>
      <c r="Q39" s="10">
        <v>18</v>
      </c>
      <c r="R39" s="10"/>
    </row>
    <row r="40" spans="1:18" ht="15" x14ac:dyDescent="0.35">
      <c r="A40" s="4">
        <f t="shared" si="0"/>
        <v>38</v>
      </c>
      <c r="B40" s="2"/>
      <c r="C40" s="5">
        <v>3.8</v>
      </c>
      <c r="D40" s="5">
        <v>3.8</v>
      </c>
      <c r="E40" s="5">
        <v>3.8</v>
      </c>
      <c r="F40" s="6">
        <v>0.37</v>
      </c>
      <c r="G40" s="6">
        <v>0.37</v>
      </c>
      <c r="H40" s="3"/>
      <c r="I40" s="3">
        <v>37</v>
      </c>
      <c r="J40" s="3">
        <v>37</v>
      </c>
      <c r="K40" s="3">
        <v>37</v>
      </c>
      <c r="L40" s="10">
        <v>1.85</v>
      </c>
      <c r="M40" s="11">
        <v>1.850000000000001</v>
      </c>
      <c r="N40" s="10">
        <v>1.850000000000001</v>
      </c>
      <c r="O40" s="3">
        <v>37</v>
      </c>
      <c r="P40" s="10">
        <v>18.5</v>
      </c>
      <c r="Q40" s="10">
        <v>18.5</v>
      </c>
      <c r="R40" s="10"/>
    </row>
    <row r="41" spans="1:18" ht="15" x14ac:dyDescent="0.35">
      <c r="A41" s="4">
        <f t="shared" si="0"/>
        <v>39</v>
      </c>
      <c r="B41" s="2"/>
      <c r="C41" s="5">
        <v>3.9</v>
      </c>
      <c r="D41" s="5">
        <v>3.9</v>
      </c>
      <c r="E41" s="5">
        <v>3.9</v>
      </c>
      <c r="F41" s="6">
        <v>0.38</v>
      </c>
      <c r="G41" s="6">
        <v>0.38</v>
      </c>
      <c r="H41" s="3"/>
      <c r="I41" s="3">
        <v>38</v>
      </c>
      <c r="J41" s="3">
        <v>38</v>
      </c>
      <c r="K41" s="3">
        <v>38</v>
      </c>
      <c r="L41" s="10">
        <v>1.9</v>
      </c>
      <c r="M41" s="11">
        <v>1.900000000000001</v>
      </c>
      <c r="N41" s="10">
        <v>1.900000000000001</v>
      </c>
      <c r="O41" s="3">
        <v>38</v>
      </c>
      <c r="P41" s="10">
        <v>19</v>
      </c>
      <c r="Q41" s="10">
        <v>19</v>
      </c>
      <c r="R41" s="10"/>
    </row>
    <row r="42" spans="1:18" ht="15" x14ac:dyDescent="0.35">
      <c r="A42" s="4">
        <f t="shared" si="0"/>
        <v>40</v>
      </c>
      <c r="B42" s="2"/>
      <c r="C42" s="5">
        <v>4</v>
      </c>
      <c r="D42" s="5">
        <v>4</v>
      </c>
      <c r="E42" s="5">
        <v>4</v>
      </c>
      <c r="F42" s="6">
        <v>0.39</v>
      </c>
      <c r="G42" s="6">
        <v>0.39</v>
      </c>
      <c r="H42" s="3"/>
      <c r="I42" s="3">
        <v>39</v>
      </c>
      <c r="J42" s="3">
        <v>39</v>
      </c>
      <c r="K42" s="3">
        <v>39</v>
      </c>
      <c r="L42" s="10">
        <v>1.95</v>
      </c>
      <c r="M42" s="11">
        <v>1.9500000000000011</v>
      </c>
      <c r="N42" s="10">
        <v>1.9500000000000011</v>
      </c>
      <c r="O42" s="3">
        <v>39</v>
      </c>
      <c r="P42" s="10">
        <v>19.5</v>
      </c>
      <c r="Q42" s="10">
        <v>19.5</v>
      </c>
      <c r="R42" s="10"/>
    </row>
    <row r="43" spans="1:18" ht="15" x14ac:dyDescent="0.35">
      <c r="A43" s="4">
        <f t="shared" si="0"/>
        <v>41</v>
      </c>
      <c r="B43" s="2"/>
      <c r="C43" s="5">
        <v>4.0999999999999996</v>
      </c>
      <c r="D43" s="5">
        <v>4.0999999999999996</v>
      </c>
      <c r="E43" s="5">
        <v>4.0999999999999996</v>
      </c>
      <c r="F43" s="6">
        <v>0.4</v>
      </c>
      <c r="G43" s="6">
        <v>0.4</v>
      </c>
      <c r="H43" s="3"/>
      <c r="I43" s="3">
        <v>40</v>
      </c>
      <c r="J43" s="3">
        <v>40</v>
      </c>
      <c r="K43" s="3">
        <v>40</v>
      </c>
      <c r="L43" s="10">
        <v>2</v>
      </c>
      <c r="M43" s="11">
        <v>2.0000000000000009</v>
      </c>
      <c r="N43" s="10">
        <v>2.0000000000000009</v>
      </c>
      <c r="O43" s="3">
        <v>40</v>
      </c>
      <c r="P43" s="10">
        <v>20</v>
      </c>
      <c r="Q43" s="10">
        <v>20</v>
      </c>
      <c r="R43" s="10"/>
    </row>
    <row r="44" spans="1:18" ht="15" x14ac:dyDescent="0.35">
      <c r="A44" s="4">
        <f t="shared" si="0"/>
        <v>42</v>
      </c>
      <c r="B44" s="2"/>
      <c r="C44" s="5">
        <v>4.2</v>
      </c>
      <c r="D44" s="5">
        <v>4.2</v>
      </c>
      <c r="E44" s="5">
        <v>4.2</v>
      </c>
      <c r="F44" s="6">
        <v>0.41</v>
      </c>
      <c r="G44" s="6">
        <v>0.41</v>
      </c>
      <c r="H44" s="3"/>
      <c r="I44" s="3">
        <v>41</v>
      </c>
      <c r="J44" s="3">
        <v>41</v>
      </c>
      <c r="K44" s="3">
        <v>41</v>
      </c>
      <c r="L44" s="10">
        <v>2.0499999999999998</v>
      </c>
      <c r="M44" s="11">
        <v>2.0500000000000007</v>
      </c>
      <c r="N44" s="10">
        <v>2.0500000000000007</v>
      </c>
      <c r="O44" s="3">
        <v>41</v>
      </c>
      <c r="P44" s="10">
        <v>20.5</v>
      </c>
      <c r="Q44" s="10">
        <v>20.5</v>
      </c>
      <c r="R44" s="10"/>
    </row>
    <row r="45" spans="1:18" ht="15" x14ac:dyDescent="0.35">
      <c r="A45" s="4">
        <f t="shared" si="0"/>
        <v>43</v>
      </c>
      <c r="B45" s="2"/>
      <c r="C45" s="5">
        <v>4.3</v>
      </c>
      <c r="D45" s="5">
        <v>4.3</v>
      </c>
      <c r="E45" s="5">
        <v>4.3</v>
      </c>
      <c r="F45" s="6">
        <v>0.42</v>
      </c>
      <c r="G45" s="6">
        <v>0.42</v>
      </c>
      <c r="H45" s="3"/>
      <c r="I45" s="3">
        <v>42</v>
      </c>
      <c r="J45" s="3">
        <v>42</v>
      </c>
      <c r="K45" s="3">
        <v>42</v>
      </c>
      <c r="L45" s="10">
        <v>2.1</v>
      </c>
      <c r="M45" s="11">
        <v>2.1000000000000005</v>
      </c>
      <c r="N45" s="10">
        <v>2.1000000000000005</v>
      </c>
      <c r="O45" s="3">
        <v>42</v>
      </c>
      <c r="P45" s="10">
        <v>21</v>
      </c>
      <c r="Q45" s="10">
        <v>21</v>
      </c>
      <c r="R45" s="10"/>
    </row>
    <row r="46" spans="1:18" ht="15" x14ac:dyDescent="0.35">
      <c r="A46" s="4">
        <f t="shared" si="0"/>
        <v>44</v>
      </c>
      <c r="B46" s="2"/>
      <c r="C46" s="5">
        <v>4.4000000000000004</v>
      </c>
      <c r="D46" s="5">
        <v>4.4000000000000004</v>
      </c>
      <c r="E46" s="5">
        <v>4.4000000000000004</v>
      </c>
      <c r="F46" s="6">
        <v>0.43</v>
      </c>
      <c r="G46" s="6">
        <v>0.43</v>
      </c>
      <c r="H46" s="3"/>
      <c r="I46" s="3">
        <v>43</v>
      </c>
      <c r="J46" s="3">
        <v>43</v>
      </c>
      <c r="K46" s="3">
        <v>43</v>
      </c>
      <c r="L46" s="10">
        <v>2.15</v>
      </c>
      <c r="M46" s="11">
        <v>2.1500000000000004</v>
      </c>
      <c r="N46" s="10">
        <v>2.1500000000000004</v>
      </c>
      <c r="O46" s="3">
        <v>43</v>
      </c>
      <c r="P46" s="10">
        <v>21.5</v>
      </c>
      <c r="Q46" s="10">
        <v>21.5</v>
      </c>
      <c r="R46" s="10"/>
    </row>
    <row r="47" spans="1:18" ht="15" x14ac:dyDescent="0.35">
      <c r="A47" s="4">
        <f t="shared" si="0"/>
        <v>45</v>
      </c>
      <c r="B47" s="2"/>
      <c r="C47" s="5">
        <v>4.5</v>
      </c>
      <c r="D47" s="5">
        <v>4.5</v>
      </c>
      <c r="E47" s="5">
        <v>4.5</v>
      </c>
      <c r="F47" s="6">
        <v>0.44</v>
      </c>
      <c r="G47" s="6">
        <v>0.44</v>
      </c>
      <c r="H47" s="3"/>
      <c r="I47" s="3">
        <v>44</v>
      </c>
      <c r="J47" s="3">
        <v>44</v>
      </c>
      <c r="K47" s="3">
        <v>44</v>
      </c>
      <c r="L47" s="10">
        <v>2.2000000000000002</v>
      </c>
      <c r="M47" s="11">
        <v>2.2000000000000002</v>
      </c>
      <c r="N47" s="10">
        <v>2.2000000000000002</v>
      </c>
      <c r="O47" s="3">
        <v>44</v>
      </c>
      <c r="P47" s="10">
        <v>22</v>
      </c>
      <c r="Q47" s="10">
        <v>22</v>
      </c>
      <c r="R47" s="10"/>
    </row>
    <row r="48" spans="1:18" ht="15" x14ac:dyDescent="0.35">
      <c r="A48" s="4">
        <f t="shared" si="0"/>
        <v>46</v>
      </c>
      <c r="B48" s="2"/>
      <c r="C48" s="5">
        <v>4.5999999999999996</v>
      </c>
      <c r="D48" s="5">
        <v>4.5999999999999996</v>
      </c>
      <c r="E48" s="5">
        <v>4.5999999999999996</v>
      </c>
      <c r="F48" s="6">
        <v>0.45</v>
      </c>
      <c r="G48" s="6">
        <v>0.45</v>
      </c>
      <c r="H48" s="3"/>
      <c r="I48" s="3">
        <v>45</v>
      </c>
      <c r="J48" s="3">
        <v>45</v>
      </c>
      <c r="K48" s="3">
        <v>45</v>
      </c>
      <c r="L48" s="10">
        <v>2.25</v>
      </c>
      <c r="M48" s="11">
        <v>2.25</v>
      </c>
      <c r="N48" s="10">
        <v>2.25</v>
      </c>
      <c r="O48" s="3">
        <v>45</v>
      </c>
      <c r="P48" s="10">
        <v>22.5</v>
      </c>
      <c r="Q48" s="10">
        <v>22.5</v>
      </c>
      <c r="R48" s="10"/>
    </row>
    <row r="49" spans="1:18" ht="15" x14ac:dyDescent="0.35">
      <c r="A49" s="4">
        <f t="shared" si="0"/>
        <v>47</v>
      </c>
      <c r="B49" s="2"/>
      <c r="C49" s="5">
        <v>4.7</v>
      </c>
      <c r="D49" s="5">
        <v>4.7</v>
      </c>
      <c r="E49" s="5">
        <v>4.7</v>
      </c>
      <c r="F49" s="6">
        <v>0.46</v>
      </c>
      <c r="G49" s="6">
        <v>0.46</v>
      </c>
      <c r="H49" s="3"/>
      <c r="I49" s="3">
        <v>46</v>
      </c>
      <c r="J49" s="3">
        <v>46</v>
      </c>
      <c r="K49" s="3">
        <v>46</v>
      </c>
      <c r="L49" s="10">
        <v>2.2999999999999998</v>
      </c>
      <c r="M49" s="11">
        <v>2.2999999999999998</v>
      </c>
      <c r="N49" s="10">
        <v>2.2999999999999998</v>
      </c>
      <c r="O49" s="3">
        <v>46</v>
      </c>
      <c r="P49" s="10">
        <v>23</v>
      </c>
      <c r="Q49" s="10">
        <v>23</v>
      </c>
      <c r="R49" s="10"/>
    </row>
    <row r="50" spans="1:18" ht="15" x14ac:dyDescent="0.35">
      <c r="A50" s="4">
        <f t="shared" si="0"/>
        <v>48</v>
      </c>
      <c r="B50" s="2"/>
      <c r="C50" s="5">
        <v>4.8</v>
      </c>
      <c r="D50" s="5">
        <v>4.8</v>
      </c>
      <c r="E50" s="5">
        <v>4.8</v>
      </c>
      <c r="F50" s="6">
        <v>0.47</v>
      </c>
      <c r="G50" s="6">
        <v>0.47</v>
      </c>
      <c r="H50" s="3"/>
      <c r="I50" s="3">
        <v>47</v>
      </c>
      <c r="J50" s="3">
        <v>47</v>
      </c>
      <c r="K50" s="3">
        <v>47</v>
      </c>
      <c r="L50" s="10">
        <v>2.35</v>
      </c>
      <c r="M50" s="11">
        <v>2.3499999999999996</v>
      </c>
      <c r="N50" s="10">
        <v>2.3499999999999996</v>
      </c>
      <c r="O50" s="3">
        <v>47</v>
      </c>
      <c r="P50" s="10">
        <v>23.5</v>
      </c>
      <c r="Q50" s="10">
        <v>23.5</v>
      </c>
      <c r="R50" s="10"/>
    </row>
    <row r="51" spans="1:18" ht="15" x14ac:dyDescent="0.35">
      <c r="A51" s="4">
        <f t="shared" si="0"/>
        <v>49</v>
      </c>
      <c r="B51" s="2"/>
      <c r="C51" s="5">
        <v>4.9000000000000004</v>
      </c>
      <c r="D51" s="5">
        <v>4.9000000000000004</v>
      </c>
      <c r="E51" s="5">
        <v>4.9000000000000004</v>
      </c>
      <c r="F51" s="6">
        <v>0.48</v>
      </c>
      <c r="G51" s="6">
        <v>0.48</v>
      </c>
      <c r="H51" s="3"/>
      <c r="I51" s="3">
        <v>48</v>
      </c>
      <c r="J51" s="3">
        <v>48</v>
      </c>
      <c r="K51" s="3">
        <v>48</v>
      </c>
      <c r="L51" s="10">
        <v>2.4</v>
      </c>
      <c r="M51" s="11">
        <v>2.3999999999999995</v>
      </c>
      <c r="N51" s="10">
        <v>2.3999999999999995</v>
      </c>
      <c r="O51" s="3">
        <v>48</v>
      </c>
      <c r="P51" s="10">
        <v>24</v>
      </c>
      <c r="Q51" s="10">
        <v>24</v>
      </c>
      <c r="R51" s="10"/>
    </row>
    <row r="52" spans="1:18" ht="15" x14ac:dyDescent="0.35">
      <c r="A52" s="4">
        <f t="shared" si="0"/>
        <v>50</v>
      </c>
      <c r="B52" s="2"/>
      <c r="C52" s="5">
        <v>5</v>
      </c>
      <c r="D52" s="5">
        <v>5</v>
      </c>
      <c r="E52" s="5">
        <v>5</v>
      </c>
      <c r="F52" s="6">
        <v>0.49</v>
      </c>
      <c r="G52" s="6">
        <v>0.49</v>
      </c>
      <c r="H52" s="3"/>
      <c r="I52" s="3">
        <v>49</v>
      </c>
      <c r="J52" s="3">
        <v>49</v>
      </c>
      <c r="K52" s="3">
        <v>49</v>
      </c>
      <c r="L52" s="10">
        <v>2.4500000000000002</v>
      </c>
      <c r="M52" s="11">
        <v>2.4499999999999993</v>
      </c>
      <c r="N52" s="10">
        <v>2.4499999999999993</v>
      </c>
      <c r="O52" s="3">
        <v>49</v>
      </c>
      <c r="P52" s="10">
        <v>24.5</v>
      </c>
      <c r="Q52" s="10">
        <v>24.5</v>
      </c>
      <c r="R52" s="10"/>
    </row>
    <row r="53" spans="1:18" ht="15" x14ac:dyDescent="0.35">
      <c r="A53" s="4">
        <f t="shared" si="0"/>
        <v>51</v>
      </c>
      <c r="B53" s="2"/>
      <c r="C53" s="5">
        <v>5.0999999999999996</v>
      </c>
      <c r="D53" s="5">
        <v>5.0999999999999996</v>
      </c>
      <c r="E53" s="5">
        <v>5.0999999999999996</v>
      </c>
      <c r="F53" s="6">
        <v>0.5</v>
      </c>
      <c r="G53" s="6">
        <v>0.5</v>
      </c>
      <c r="H53" s="3"/>
      <c r="I53" s="3">
        <v>50</v>
      </c>
      <c r="J53" s="3">
        <v>50</v>
      </c>
      <c r="K53" s="3">
        <v>50</v>
      </c>
      <c r="L53" s="10">
        <v>2.5</v>
      </c>
      <c r="M53" s="11">
        <v>2.4999999999999991</v>
      </c>
      <c r="N53" s="10">
        <v>2.4999999999999991</v>
      </c>
      <c r="O53" s="3">
        <v>50</v>
      </c>
      <c r="P53" s="10">
        <v>25</v>
      </c>
      <c r="Q53" s="10">
        <v>25</v>
      </c>
      <c r="R53" s="10"/>
    </row>
    <row r="54" spans="1:18" ht="15" x14ac:dyDescent="0.35">
      <c r="A54" s="4">
        <f t="shared" si="0"/>
        <v>52</v>
      </c>
      <c r="B54" s="2"/>
      <c r="C54" s="5">
        <v>5.2</v>
      </c>
      <c r="D54" s="5">
        <v>5.2</v>
      </c>
      <c r="E54" s="5">
        <v>5.2</v>
      </c>
      <c r="F54" s="6">
        <v>0.51</v>
      </c>
      <c r="G54" s="6">
        <v>0.51</v>
      </c>
      <c r="H54" s="3"/>
      <c r="I54" s="3">
        <v>51</v>
      </c>
      <c r="J54" s="3">
        <v>51</v>
      </c>
      <c r="K54" s="3">
        <v>51</v>
      </c>
      <c r="L54" s="10">
        <v>2.5499999999999998</v>
      </c>
      <c r="M54" s="11">
        <v>2.5499999999999989</v>
      </c>
      <c r="N54" s="10">
        <v>2.5499999999999989</v>
      </c>
      <c r="O54" s="3">
        <v>51</v>
      </c>
      <c r="P54" s="10">
        <v>25.5</v>
      </c>
      <c r="Q54" s="10">
        <v>25.5</v>
      </c>
      <c r="R54" s="10"/>
    </row>
    <row r="55" spans="1:18" ht="15" x14ac:dyDescent="0.35">
      <c r="A55" s="4">
        <f t="shared" si="0"/>
        <v>53</v>
      </c>
      <c r="B55" s="2"/>
      <c r="C55" s="5">
        <v>5.3</v>
      </c>
      <c r="D55" s="5">
        <v>5.3</v>
      </c>
      <c r="E55" s="5">
        <v>5.3</v>
      </c>
      <c r="F55" s="6">
        <v>0.52</v>
      </c>
      <c r="G55" s="6">
        <v>0.52</v>
      </c>
      <c r="H55" s="3"/>
      <c r="I55" s="3">
        <v>52</v>
      </c>
      <c r="J55" s="3">
        <v>52</v>
      </c>
      <c r="K55" s="3">
        <v>52</v>
      </c>
      <c r="L55" s="10">
        <v>2.6</v>
      </c>
      <c r="M55" s="11">
        <v>2.5999999999999988</v>
      </c>
      <c r="N55" s="10">
        <v>2.5999999999999988</v>
      </c>
      <c r="O55" s="3">
        <v>52</v>
      </c>
      <c r="P55" s="10">
        <v>26</v>
      </c>
      <c r="Q55" s="10">
        <v>26</v>
      </c>
      <c r="R55" s="10"/>
    </row>
    <row r="56" spans="1:18" ht="15" x14ac:dyDescent="0.35">
      <c r="A56" s="4">
        <f t="shared" si="0"/>
        <v>54</v>
      </c>
      <c r="B56" s="2"/>
      <c r="C56" s="5">
        <v>5.4</v>
      </c>
      <c r="D56" s="5">
        <v>5.4</v>
      </c>
      <c r="E56" s="5">
        <v>5.4</v>
      </c>
      <c r="F56" s="6">
        <v>0.53</v>
      </c>
      <c r="G56" s="6">
        <v>0.53</v>
      </c>
      <c r="H56" s="3"/>
      <c r="I56" s="3">
        <v>53</v>
      </c>
      <c r="J56" s="3">
        <v>53</v>
      </c>
      <c r="K56" s="3">
        <v>53</v>
      </c>
      <c r="L56" s="10">
        <v>2.65</v>
      </c>
      <c r="M56" s="11">
        <v>2.6499999999999986</v>
      </c>
      <c r="N56" s="10">
        <v>2.6499999999999986</v>
      </c>
      <c r="O56" s="3">
        <v>53</v>
      </c>
      <c r="P56" s="10">
        <v>26.5</v>
      </c>
      <c r="Q56" s="10">
        <v>26.5</v>
      </c>
      <c r="R56" s="10"/>
    </row>
    <row r="57" spans="1:18" ht="15" x14ac:dyDescent="0.35">
      <c r="A57" s="4">
        <f t="shared" si="0"/>
        <v>55</v>
      </c>
      <c r="B57" s="2"/>
      <c r="C57" s="5">
        <v>5.5</v>
      </c>
      <c r="D57" s="5">
        <v>5.5</v>
      </c>
      <c r="E57" s="5">
        <v>5.5</v>
      </c>
      <c r="F57" s="6">
        <v>0.54</v>
      </c>
      <c r="G57" s="6">
        <v>0.54</v>
      </c>
      <c r="H57" s="3"/>
      <c r="I57" s="3">
        <v>54</v>
      </c>
      <c r="J57" s="3">
        <v>54</v>
      </c>
      <c r="K57" s="3">
        <v>54</v>
      </c>
      <c r="L57" s="10">
        <v>2.7</v>
      </c>
      <c r="M57" s="11">
        <v>2.6999999999999984</v>
      </c>
      <c r="N57" s="10">
        <v>2.6999999999999984</v>
      </c>
      <c r="O57" s="3">
        <v>54</v>
      </c>
      <c r="P57" s="10">
        <v>27</v>
      </c>
      <c r="Q57" s="10">
        <v>27</v>
      </c>
      <c r="R57" s="10"/>
    </row>
    <row r="58" spans="1:18" ht="15" x14ac:dyDescent="0.35">
      <c r="A58" s="4">
        <f t="shared" si="0"/>
        <v>56</v>
      </c>
      <c r="B58" s="2"/>
      <c r="C58" s="5">
        <v>5.6</v>
      </c>
      <c r="D58" s="5">
        <v>5.6</v>
      </c>
      <c r="E58" s="5">
        <v>5.6</v>
      </c>
      <c r="F58" s="6">
        <v>0.55000000000000004</v>
      </c>
      <c r="G58" s="6">
        <v>0.55000000000000004</v>
      </c>
      <c r="H58" s="3"/>
      <c r="I58" s="3">
        <v>55</v>
      </c>
      <c r="J58" s="3">
        <v>55</v>
      </c>
      <c r="K58" s="3">
        <v>55</v>
      </c>
      <c r="L58" s="10">
        <v>2.75</v>
      </c>
      <c r="M58" s="11">
        <v>2.7499999999999982</v>
      </c>
      <c r="N58" s="10">
        <v>2.7499999999999982</v>
      </c>
      <c r="O58" s="3">
        <v>55</v>
      </c>
      <c r="P58" s="10">
        <v>27.5</v>
      </c>
      <c r="Q58" s="10">
        <v>27.5</v>
      </c>
      <c r="R58" s="10"/>
    </row>
    <row r="59" spans="1:18" ht="15" x14ac:dyDescent="0.35">
      <c r="A59" s="4">
        <f t="shared" si="0"/>
        <v>57</v>
      </c>
      <c r="B59" s="2"/>
      <c r="C59" s="5">
        <v>5.7</v>
      </c>
      <c r="D59" s="5">
        <v>5.7</v>
      </c>
      <c r="E59" s="5">
        <v>5.7</v>
      </c>
      <c r="F59" s="6">
        <v>0.56000000000000005</v>
      </c>
      <c r="G59" s="6">
        <v>0.56000000000000005</v>
      </c>
      <c r="H59" s="3"/>
      <c r="I59" s="3">
        <v>56</v>
      </c>
      <c r="J59" s="3">
        <v>56</v>
      </c>
      <c r="K59" s="3">
        <v>56</v>
      </c>
      <c r="L59" s="10">
        <v>2.8</v>
      </c>
      <c r="M59" s="11">
        <v>2.799999999999998</v>
      </c>
      <c r="N59" s="10">
        <v>2.799999999999998</v>
      </c>
      <c r="O59" s="3">
        <v>56</v>
      </c>
      <c r="P59" s="10">
        <v>28</v>
      </c>
      <c r="Q59" s="10">
        <v>28</v>
      </c>
      <c r="R59" s="10"/>
    </row>
    <row r="60" spans="1:18" ht="15" x14ac:dyDescent="0.35">
      <c r="A60" s="4">
        <f t="shared" si="0"/>
        <v>58</v>
      </c>
      <c r="B60" s="2"/>
      <c r="C60" s="5">
        <v>5.8</v>
      </c>
      <c r="D60" s="5">
        <v>5.8</v>
      </c>
      <c r="E60" s="5">
        <v>5.8</v>
      </c>
      <c r="F60" s="6">
        <v>0.56999999999999995</v>
      </c>
      <c r="G60" s="6">
        <v>0.56999999999999995</v>
      </c>
      <c r="H60" s="3"/>
      <c r="I60" s="3">
        <v>57</v>
      </c>
      <c r="J60" s="3">
        <v>57</v>
      </c>
      <c r="K60" s="3">
        <v>57</v>
      </c>
      <c r="L60" s="10">
        <v>2.85</v>
      </c>
      <c r="M60" s="11">
        <v>2.8499999999999979</v>
      </c>
      <c r="N60" s="10">
        <v>2.8499999999999979</v>
      </c>
      <c r="O60" s="3">
        <v>57</v>
      </c>
      <c r="P60" s="10">
        <v>28.5</v>
      </c>
      <c r="Q60" s="10">
        <v>28.5</v>
      </c>
      <c r="R60" s="10"/>
    </row>
    <row r="61" spans="1:18" ht="15" x14ac:dyDescent="0.35">
      <c r="A61" s="4">
        <f t="shared" si="0"/>
        <v>59</v>
      </c>
      <c r="B61" s="2"/>
      <c r="C61" s="5">
        <v>5.9</v>
      </c>
      <c r="D61" s="5">
        <v>5.9</v>
      </c>
      <c r="E61" s="5">
        <v>5.9</v>
      </c>
      <c r="F61" s="6">
        <v>0.57999999999999996</v>
      </c>
      <c r="G61" s="6">
        <v>0.57999999999999996</v>
      </c>
      <c r="H61" s="3"/>
      <c r="I61" s="3">
        <v>58</v>
      </c>
      <c r="J61" s="3">
        <v>58</v>
      </c>
      <c r="K61" s="3">
        <v>58</v>
      </c>
      <c r="L61" s="10">
        <v>2.9</v>
      </c>
      <c r="M61" s="11">
        <v>2.8999999999999977</v>
      </c>
      <c r="N61" s="10">
        <v>2.8999999999999977</v>
      </c>
      <c r="O61" s="3">
        <v>58</v>
      </c>
      <c r="P61" s="10">
        <v>29</v>
      </c>
      <c r="Q61" s="10">
        <v>29</v>
      </c>
      <c r="R61" s="10"/>
    </row>
    <row r="62" spans="1:18" ht="15" x14ac:dyDescent="0.35">
      <c r="A62" s="4">
        <f t="shared" si="0"/>
        <v>60</v>
      </c>
      <c r="B62" s="2"/>
      <c r="C62" s="5">
        <v>6</v>
      </c>
      <c r="D62" s="5">
        <v>6</v>
      </c>
      <c r="E62" s="5">
        <v>6</v>
      </c>
      <c r="F62" s="6">
        <v>0.59</v>
      </c>
      <c r="G62" s="6">
        <v>0.59</v>
      </c>
      <c r="H62" s="3"/>
      <c r="I62" s="3">
        <v>59</v>
      </c>
      <c r="J62" s="3">
        <v>59</v>
      </c>
      <c r="K62" s="3">
        <v>59</v>
      </c>
      <c r="L62" s="10">
        <v>2.95</v>
      </c>
      <c r="M62" s="11">
        <v>2.9499999999999975</v>
      </c>
      <c r="N62" s="10">
        <v>2.9499999999999975</v>
      </c>
      <c r="O62" s="3">
        <v>59</v>
      </c>
      <c r="P62" s="10">
        <v>29.5</v>
      </c>
      <c r="Q62" s="10">
        <v>29.5</v>
      </c>
      <c r="R62" s="10"/>
    </row>
    <row r="63" spans="1:18" ht="15" x14ac:dyDescent="0.35">
      <c r="A63" s="4">
        <f t="shared" si="0"/>
        <v>61</v>
      </c>
      <c r="B63" s="2"/>
      <c r="C63" s="5">
        <v>6.1</v>
      </c>
      <c r="D63" s="5">
        <v>6.1</v>
      </c>
      <c r="E63" s="5">
        <v>6.1</v>
      </c>
      <c r="F63" s="6">
        <v>0.6</v>
      </c>
      <c r="G63" s="6">
        <v>0.6</v>
      </c>
      <c r="H63" s="3"/>
      <c r="I63" s="3">
        <v>60</v>
      </c>
      <c r="J63" s="3">
        <v>60</v>
      </c>
      <c r="K63" s="3">
        <v>60</v>
      </c>
      <c r="L63" s="10">
        <v>3</v>
      </c>
      <c r="M63" s="11">
        <v>2.9999999999999973</v>
      </c>
      <c r="N63" s="10">
        <v>2.9999999999999973</v>
      </c>
      <c r="O63" s="3">
        <v>60</v>
      </c>
      <c r="P63" s="10">
        <v>30</v>
      </c>
      <c r="Q63" s="10">
        <v>30</v>
      </c>
      <c r="R63" s="10"/>
    </row>
    <row r="64" spans="1:18" ht="15" x14ac:dyDescent="0.35">
      <c r="A64" s="4">
        <f t="shared" si="0"/>
        <v>62</v>
      </c>
      <c r="B64" s="2"/>
      <c r="C64" s="5">
        <v>6.2</v>
      </c>
      <c r="D64" s="5">
        <v>6.2</v>
      </c>
      <c r="E64" s="5">
        <v>6.2</v>
      </c>
      <c r="F64" s="6">
        <v>0.61</v>
      </c>
      <c r="G64" s="6">
        <v>0.61</v>
      </c>
      <c r="H64" s="3"/>
      <c r="I64" s="3">
        <v>61</v>
      </c>
      <c r="J64" s="3">
        <v>61</v>
      </c>
      <c r="K64" s="3">
        <v>61</v>
      </c>
      <c r="M64" s="11">
        <v>3.0499999999999972</v>
      </c>
      <c r="N64" s="10">
        <v>3.0499999999999972</v>
      </c>
      <c r="O64" s="3">
        <v>61</v>
      </c>
      <c r="P64" s="10">
        <v>30.5</v>
      </c>
      <c r="Q64" s="10">
        <v>30.5</v>
      </c>
      <c r="R64" s="10"/>
    </row>
    <row r="65" spans="1:18" ht="15" x14ac:dyDescent="0.35">
      <c r="A65" s="4">
        <f t="shared" si="0"/>
        <v>63</v>
      </c>
      <c r="B65" s="2"/>
      <c r="C65" s="5">
        <v>6.3</v>
      </c>
      <c r="D65" s="5">
        <v>6.3</v>
      </c>
      <c r="E65" s="5">
        <v>6.3</v>
      </c>
      <c r="F65" s="6">
        <v>0.62</v>
      </c>
      <c r="G65" s="6">
        <v>0.62</v>
      </c>
      <c r="H65" s="3"/>
      <c r="I65" s="3">
        <v>62</v>
      </c>
      <c r="J65" s="3">
        <v>62</v>
      </c>
      <c r="K65" s="3">
        <v>62</v>
      </c>
      <c r="M65" s="11">
        <v>3.099999999999997</v>
      </c>
      <c r="N65" s="10">
        <v>3.099999999999997</v>
      </c>
      <c r="O65" s="3">
        <v>62</v>
      </c>
      <c r="P65" s="10">
        <v>31</v>
      </c>
      <c r="Q65" s="10">
        <v>31</v>
      </c>
      <c r="R65" s="10"/>
    </row>
    <row r="66" spans="1:18" ht="15" x14ac:dyDescent="0.35">
      <c r="A66" s="4">
        <f t="shared" si="0"/>
        <v>64</v>
      </c>
      <c r="B66" s="2"/>
      <c r="C66" s="5">
        <v>6.4</v>
      </c>
      <c r="D66" s="5">
        <v>6.4</v>
      </c>
      <c r="E66" s="5">
        <v>6.4</v>
      </c>
      <c r="F66" s="6">
        <v>0.63</v>
      </c>
      <c r="G66" s="6">
        <v>0.63</v>
      </c>
      <c r="H66" s="3"/>
      <c r="I66" s="3">
        <v>63</v>
      </c>
      <c r="J66" s="3">
        <v>63</v>
      </c>
      <c r="K66" s="3">
        <v>63</v>
      </c>
      <c r="M66" s="11">
        <v>3.1499999999999968</v>
      </c>
      <c r="N66" s="10">
        <v>3.1499999999999968</v>
      </c>
      <c r="O66" s="3">
        <v>63</v>
      </c>
      <c r="P66" s="10">
        <v>31.5</v>
      </c>
      <c r="Q66" s="10">
        <v>31.5</v>
      </c>
      <c r="R66" s="10"/>
    </row>
    <row r="67" spans="1:18" ht="15" x14ac:dyDescent="0.35">
      <c r="A67" s="4">
        <f t="shared" si="0"/>
        <v>65</v>
      </c>
      <c r="B67" s="2"/>
      <c r="C67" s="5">
        <v>6.5</v>
      </c>
      <c r="D67" s="5">
        <v>6.5</v>
      </c>
      <c r="E67" s="5">
        <v>6.5</v>
      </c>
      <c r="F67" s="6">
        <v>0.64</v>
      </c>
      <c r="G67" s="6">
        <v>0.64</v>
      </c>
      <c r="H67" s="3"/>
      <c r="I67" s="3">
        <v>64</v>
      </c>
      <c r="J67" s="3">
        <v>64</v>
      </c>
      <c r="K67" s="3">
        <v>64</v>
      </c>
      <c r="M67" s="11">
        <v>3.1999999999999966</v>
      </c>
      <c r="N67" s="10">
        <v>3.1999999999999966</v>
      </c>
      <c r="O67" s="3">
        <v>64</v>
      </c>
      <c r="P67" s="10">
        <v>32</v>
      </c>
      <c r="Q67" s="10">
        <v>32</v>
      </c>
      <c r="R67" s="10"/>
    </row>
    <row r="68" spans="1:18" ht="15" x14ac:dyDescent="0.35">
      <c r="A68" s="4">
        <f t="shared" si="0"/>
        <v>66</v>
      </c>
      <c r="B68" s="2"/>
      <c r="C68" s="5">
        <v>6.6</v>
      </c>
      <c r="D68" s="5">
        <v>6.6</v>
      </c>
      <c r="E68" s="5">
        <v>6.6</v>
      </c>
      <c r="F68" s="6">
        <v>0.65</v>
      </c>
      <c r="G68" s="6">
        <v>0.65</v>
      </c>
      <c r="H68" s="3"/>
      <c r="I68" s="3">
        <v>65</v>
      </c>
      <c r="J68" s="3">
        <v>65</v>
      </c>
      <c r="K68" s="3">
        <v>65</v>
      </c>
      <c r="M68" s="11">
        <v>3.2499999999999964</v>
      </c>
      <c r="N68" s="10">
        <v>3.2499999999999964</v>
      </c>
      <c r="O68" s="3">
        <v>65</v>
      </c>
      <c r="P68" s="10">
        <v>32.5</v>
      </c>
      <c r="Q68" s="10">
        <v>32.5</v>
      </c>
      <c r="R68" s="10"/>
    </row>
    <row r="69" spans="1:18" ht="15" x14ac:dyDescent="0.35">
      <c r="A69" s="4">
        <f t="shared" ref="A69:A132" si="1">A68+1</f>
        <v>67</v>
      </c>
      <c r="B69" s="2"/>
      <c r="C69" s="5">
        <v>6.7</v>
      </c>
      <c r="D69" s="5">
        <v>6.7</v>
      </c>
      <c r="E69" s="5">
        <v>6.7</v>
      </c>
      <c r="F69" s="6">
        <v>0.66</v>
      </c>
      <c r="G69" s="6">
        <v>0.66</v>
      </c>
      <c r="H69" s="3"/>
      <c r="I69" s="3">
        <v>66</v>
      </c>
      <c r="J69" s="3">
        <v>66</v>
      </c>
      <c r="K69" s="3">
        <v>66</v>
      </c>
      <c r="M69" s="11">
        <v>3.2999999999999963</v>
      </c>
      <c r="N69" s="10">
        <v>3.2999999999999963</v>
      </c>
      <c r="O69" s="3">
        <v>66</v>
      </c>
      <c r="P69" s="10">
        <v>33</v>
      </c>
      <c r="Q69" s="10">
        <v>33</v>
      </c>
      <c r="R69" s="10"/>
    </row>
    <row r="70" spans="1:18" ht="15" x14ac:dyDescent="0.35">
      <c r="A70" s="4">
        <f t="shared" si="1"/>
        <v>68</v>
      </c>
      <c r="B70" s="2"/>
      <c r="C70" s="5">
        <v>6.8</v>
      </c>
      <c r="D70" s="5">
        <v>6.8</v>
      </c>
      <c r="E70" s="5">
        <v>6.8</v>
      </c>
      <c r="F70" s="6">
        <v>0.67</v>
      </c>
      <c r="G70" s="6">
        <v>0.67</v>
      </c>
      <c r="H70" s="3"/>
      <c r="I70" s="3">
        <v>67</v>
      </c>
      <c r="J70" s="3">
        <v>67</v>
      </c>
      <c r="K70" s="3">
        <v>67</v>
      </c>
      <c r="M70" s="11">
        <v>3.3499999999999961</v>
      </c>
      <c r="N70" s="10">
        <v>3.3499999999999961</v>
      </c>
      <c r="O70" s="3">
        <v>67</v>
      </c>
      <c r="P70" s="10">
        <v>33.5</v>
      </c>
      <c r="Q70" s="10">
        <v>33.5</v>
      </c>
      <c r="R70" s="10"/>
    </row>
    <row r="71" spans="1:18" ht="15" x14ac:dyDescent="0.35">
      <c r="A71" s="4">
        <f t="shared" si="1"/>
        <v>69</v>
      </c>
      <c r="B71" s="2"/>
      <c r="C71" s="5">
        <v>6.9</v>
      </c>
      <c r="D71" s="5">
        <v>6.9</v>
      </c>
      <c r="E71" s="5">
        <v>6.9</v>
      </c>
      <c r="F71" s="6">
        <v>0.68</v>
      </c>
      <c r="G71" s="6">
        <v>0.68</v>
      </c>
      <c r="H71" s="3"/>
      <c r="I71" s="3">
        <v>68</v>
      </c>
      <c r="J71" s="3">
        <v>68</v>
      </c>
      <c r="K71" s="3">
        <v>68</v>
      </c>
      <c r="M71" s="11">
        <v>3.3999999999999959</v>
      </c>
      <c r="N71" s="10">
        <v>3.3999999999999959</v>
      </c>
      <c r="O71" s="3">
        <v>68</v>
      </c>
      <c r="P71" s="10">
        <v>34</v>
      </c>
      <c r="Q71" s="10">
        <v>34</v>
      </c>
      <c r="R71" s="10"/>
    </row>
    <row r="72" spans="1:18" ht="15" x14ac:dyDescent="0.35">
      <c r="A72" s="4">
        <f t="shared" si="1"/>
        <v>70</v>
      </c>
      <c r="B72" s="2"/>
      <c r="C72" s="5">
        <v>7</v>
      </c>
      <c r="D72" s="5">
        <v>7</v>
      </c>
      <c r="E72" s="5">
        <v>7</v>
      </c>
      <c r="F72" s="6">
        <v>0.69</v>
      </c>
      <c r="G72" s="6">
        <v>0.69</v>
      </c>
      <c r="H72" s="3"/>
      <c r="I72" s="3">
        <v>69</v>
      </c>
      <c r="J72" s="3">
        <v>69</v>
      </c>
      <c r="K72" s="3">
        <v>69</v>
      </c>
      <c r="M72" s="11">
        <v>3.4499999999999957</v>
      </c>
      <c r="N72" s="10">
        <v>3.4499999999999957</v>
      </c>
      <c r="O72" s="3">
        <v>69</v>
      </c>
      <c r="P72" s="10">
        <v>34.5</v>
      </c>
      <c r="Q72" s="10">
        <v>34.5</v>
      </c>
      <c r="R72" s="10"/>
    </row>
    <row r="73" spans="1:18" ht="15" x14ac:dyDescent="0.35">
      <c r="A73" s="4">
        <f t="shared" si="1"/>
        <v>71</v>
      </c>
      <c r="B73" s="2"/>
      <c r="C73" s="5">
        <v>7.1</v>
      </c>
      <c r="D73" s="5">
        <v>7.1</v>
      </c>
      <c r="E73" s="5">
        <v>7.1</v>
      </c>
      <c r="F73" s="6">
        <v>0.7</v>
      </c>
      <c r="G73" s="6">
        <v>0.7</v>
      </c>
      <c r="H73" s="3"/>
      <c r="I73" s="3">
        <v>70</v>
      </c>
      <c r="J73" s="3">
        <v>70</v>
      </c>
      <c r="K73" s="3">
        <v>70</v>
      </c>
      <c r="M73" s="11">
        <v>3.4999999999999956</v>
      </c>
      <c r="N73" s="10">
        <v>3.4999999999999956</v>
      </c>
      <c r="O73" s="3">
        <v>70</v>
      </c>
      <c r="P73" s="10">
        <v>35</v>
      </c>
      <c r="Q73" s="10">
        <v>35</v>
      </c>
      <c r="R73" s="10"/>
    </row>
    <row r="74" spans="1:18" ht="15" x14ac:dyDescent="0.35">
      <c r="A74" s="4">
        <f t="shared" si="1"/>
        <v>72</v>
      </c>
      <c r="B74" s="2"/>
      <c r="C74" s="5">
        <v>7.2</v>
      </c>
      <c r="D74" s="5">
        <v>7.2</v>
      </c>
      <c r="E74" s="5">
        <v>7.2</v>
      </c>
      <c r="F74" s="6">
        <v>0.71</v>
      </c>
      <c r="G74" s="6">
        <v>0.71</v>
      </c>
      <c r="H74" s="3"/>
      <c r="I74" s="3">
        <v>71</v>
      </c>
      <c r="J74" s="3">
        <v>71</v>
      </c>
      <c r="K74" s="3">
        <v>71</v>
      </c>
      <c r="M74" s="11">
        <v>3.5499999999999954</v>
      </c>
      <c r="N74" s="10">
        <v>3.5499999999999954</v>
      </c>
      <c r="O74" s="3">
        <v>71</v>
      </c>
      <c r="P74" s="10">
        <v>35.5</v>
      </c>
      <c r="Q74" s="10">
        <v>35.5</v>
      </c>
      <c r="R74" s="10"/>
    </row>
    <row r="75" spans="1:18" ht="15" x14ac:dyDescent="0.35">
      <c r="A75" s="4">
        <f t="shared" si="1"/>
        <v>73</v>
      </c>
      <c r="B75" s="2"/>
      <c r="C75" s="5">
        <v>7.3</v>
      </c>
      <c r="D75" s="5">
        <v>7.3</v>
      </c>
      <c r="E75" s="5">
        <v>7.3</v>
      </c>
      <c r="F75" s="6">
        <v>0.72</v>
      </c>
      <c r="G75" s="6">
        <v>0.72</v>
      </c>
      <c r="H75" s="3"/>
      <c r="I75" s="3">
        <v>72</v>
      </c>
      <c r="J75" s="3">
        <v>72</v>
      </c>
      <c r="K75" s="3">
        <v>72</v>
      </c>
      <c r="M75" s="11">
        <v>3.5999999999999952</v>
      </c>
      <c r="N75" s="10">
        <v>3.5999999999999952</v>
      </c>
      <c r="O75" s="3">
        <v>72</v>
      </c>
      <c r="P75" s="10">
        <v>36</v>
      </c>
      <c r="Q75" s="10">
        <v>36</v>
      </c>
      <c r="R75" s="10"/>
    </row>
    <row r="76" spans="1:18" ht="15" x14ac:dyDescent="0.35">
      <c r="A76" s="4">
        <f t="shared" si="1"/>
        <v>74</v>
      </c>
      <c r="B76" s="2"/>
      <c r="C76" s="5">
        <v>7.4</v>
      </c>
      <c r="D76" s="5">
        <v>7.4</v>
      </c>
      <c r="E76" s="5">
        <v>7.4</v>
      </c>
      <c r="F76" s="6">
        <v>0.73</v>
      </c>
      <c r="G76" s="6">
        <v>0.73</v>
      </c>
      <c r="H76" s="3"/>
      <c r="I76" s="3">
        <v>73</v>
      </c>
      <c r="J76" s="3">
        <v>73</v>
      </c>
      <c r="K76" s="3">
        <v>73</v>
      </c>
      <c r="M76" s="11">
        <v>3.649999999999995</v>
      </c>
      <c r="N76" s="10">
        <v>3.649999999999995</v>
      </c>
      <c r="O76" s="3">
        <v>73</v>
      </c>
      <c r="P76" s="10">
        <v>36.5</v>
      </c>
      <c r="Q76" s="10">
        <v>36.5</v>
      </c>
      <c r="R76" s="10"/>
    </row>
    <row r="77" spans="1:18" ht="15" x14ac:dyDescent="0.35">
      <c r="A77" s="4">
        <f t="shared" si="1"/>
        <v>75</v>
      </c>
      <c r="B77" s="2"/>
      <c r="C77" s="5">
        <v>7.5</v>
      </c>
      <c r="D77" s="5">
        <v>7.5</v>
      </c>
      <c r="E77" s="5">
        <v>7.5</v>
      </c>
      <c r="F77" s="6">
        <v>0.74</v>
      </c>
      <c r="G77" s="6">
        <v>0.74</v>
      </c>
      <c r="H77" s="3"/>
      <c r="I77" s="3">
        <v>74</v>
      </c>
      <c r="J77" s="3">
        <v>74</v>
      </c>
      <c r="K77" s="3">
        <v>74</v>
      </c>
      <c r="M77" s="11">
        <v>3.6999999999999948</v>
      </c>
      <c r="N77" s="10">
        <v>3.6999999999999948</v>
      </c>
      <c r="O77" s="3">
        <v>74</v>
      </c>
      <c r="P77" s="10">
        <v>37</v>
      </c>
      <c r="Q77" s="10">
        <v>37</v>
      </c>
      <c r="R77" s="10"/>
    </row>
    <row r="78" spans="1:18" ht="15" x14ac:dyDescent="0.35">
      <c r="A78" s="4">
        <f t="shared" si="1"/>
        <v>76</v>
      </c>
      <c r="B78" s="2"/>
      <c r="C78" s="5">
        <v>7.6</v>
      </c>
      <c r="D78" s="5">
        <v>7.6</v>
      </c>
      <c r="E78" s="5">
        <v>7.6</v>
      </c>
      <c r="F78" s="6">
        <v>0.75</v>
      </c>
      <c r="G78" s="6">
        <v>0.75</v>
      </c>
      <c r="H78" s="3"/>
      <c r="I78" s="3">
        <v>75</v>
      </c>
      <c r="J78" s="3">
        <v>75</v>
      </c>
      <c r="K78" s="3">
        <v>75</v>
      </c>
      <c r="M78" s="11">
        <v>3.7499999999999947</v>
      </c>
      <c r="N78" s="10">
        <v>3.7499999999999947</v>
      </c>
      <c r="O78" s="3">
        <v>75</v>
      </c>
      <c r="P78" s="10">
        <v>37.5</v>
      </c>
      <c r="Q78" s="10">
        <v>37.5</v>
      </c>
      <c r="R78" s="10"/>
    </row>
    <row r="79" spans="1:18" ht="15" x14ac:dyDescent="0.35">
      <c r="A79" s="4">
        <f t="shared" si="1"/>
        <v>77</v>
      </c>
      <c r="B79" s="2"/>
      <c r="C79" s="5">
        <v>7.7</v>
      </c>
      <c r="D79" s="5">
        <v>7.7</v>
      </c>
      <c r="E79" s="5">
        <v>7.7</v>
      </c>
      <c r="F79" s="6">
        <v>0.76</v>
      </c>
      <c r="G79" s="6">
        <v>0.76</v>
      </c>
      <c r="H79" s="3"/>
      <c r="I79" s="3">
        <v>76</v>
      </c>
      <c r="J79" s="3">
        <v>76</v>
      </c>
      <c r="K79" s="3">
        <v>76</v>
      </c>
      <c r="M79" s="11">
        <v>3.7999999999999945</v>
      </c>
      <c r="N79" s="10">
        <v>3.7999999999999945</v>
      </c>
      <c r="O79" s="3">
        <v>76</v>
      </c>
      <c r="P79" s="10">
        <v>38</v>
      </c>
      <c r="Q79" s="10">
        <v>38</v>
      </c>
      <c r="R79" s="10"/>
    </row>
    <row r="80" spans="1:18" ht="15" x14ac:dyDescent="0.35">
      <c r="A80" s="4">
        <f t="shared" si="1"/>
        <v>78</v>
      </c>
      <c r="B80" s="2"/>
      <c r="C80" s="5">
        <v>7.8</v>
      </c>
      <c r="D80" s="5">
        <v>7.8</v>
      </c>
      <c r="E80" s="5">
        <v>7.8</v>
      </c>
      <c r="F80" s="6">
        <v>0.77</v>
      </c>
      <c r="G80" s="6">
        <v>0.77</v>
      </c>
      <c r="H80" s="3"/>
      <c r="I80" s="3">
        <v>77</v>
      </c>
      <c r="J80" s="3">
        <v>77</v>
      </c>
      <c r="K80" s="3">
        <v>77</v>
      </c>
      <c r="M80" s="11">
        <v>3.8499999999999943</v>
      </c>
      <c r="N80" s="10">
        <v>3.8499999999999943</v>
      </c>
      <c r="O80" s="3">
        <v>77</v>
      </c>
      <c r="P80" s="10">
        <v>38.5</v>
      </c>
      <c r="Q80" s="10">
        <v>38.5</v>
      </c>
      <c r="R80" s="10"/>
    </row>
    <row r="81" spans="1:18" ht="15" x14ac:dyDescent="0.35">
      <c r="A81" s="4">
        <f t="shared" si="1"/>
        <v>79</v>
      </c>
      <c r="B81" s="2"/>
      <c r="C81" s="5">
        <v>7.9</v>
      </c>
      <c r="D81" s="5">
        <v>7.9</v>
      </c>
      <c r="E81" s="5">
        <v>7.9</v>
      </c>
      <c r="F81" s="6">
        <v>0.78</v>
      </c>
      <c r="G81" s="6">
        <v>0.78</v>
      </c>
      <c r="H81" s="3"/>
      <c r="I81" s="3">
        <v>78</v>
      </c>
      <c r="J81" s="3">
        <v>78</v>
      </c>
      <c r="K81" s="3">
        <v>78</v>
      </c>
      <c r="M81" s="11">
        <v>3.8999999999999941</v>
      </c>
      <c r="N81" s="10">
        <v>3.8999999999999941</v>
      </c>
      <c r="O81" s="3">
        <v>78</v>
      </c>
      <c r="P81" s="10">
        <v>39</v>
      </c>
      <c r="Q81" s="10">
        <v>39</v>
      </c>
      <c r="R81" s="10"/>
    </row>
    <row r="82" spans="1:18" ht="15" x14ac:dyDescent="0.35">
      <c r="A82" s="4">
        <f t="shared" si="1"/>
        <v>80</v>
      </c>
      <c r="B82" s="2"/>
      <c r="C82" s="5">
        <v>8</v>
      </c>
      <c r="D82" s="5">
        <v>8</v>
      </c>
      <c r="E82" s="5">
        <v>8</v>
      </c>
      <c r="F82" s="6">
        <v>0.79</v>
      </c>
      <c r="G82" s="6">
        <v>0.79</v>
      </c>
      <c r="H82" s="3"/>
      <c r="I82" s="3">
        <v>79</v>
      </c>
      <c r="J82" s="3">
        <v>79</v>
      </c>
      <c r="K82" s="3">
        <v>79</v>
      </c>
      <c r="M82" s="11">
        <v>3.949999999999994</v>
      </c>
      <c r="N82" s="10">
        <v>3.949999999999994</v>
      </c>
      <c r="O82" s="3">
        <v>79</v>
      </c>
      <c r="P82" s="10">
        <v>39.5</v>
      </c>
      <c r="Q82" s="10">
        <v>39.5</v>
      </c>
      <c r="R82" s="10"/>
    </row>
    <row r="83" spans="1:18" ht="15" x14ac:dyDescent="0.35">
      <c r="A83" s="4">
        <f t="shared" si="1"/>
        <v>81</v>
      </c>
      <c r="B83" s="2"/>
      <c r="C83" s="5">
        <v>8.1</v>
      </c>
      <c r="D83" s="5">
        <v>8.1</v>
      </c>
      <c r="E83" s="5">
        <v>8.1</v>
      </c>
      <c r="F83" s="6">
        <v>0.8</v>
      </c>
      <c r="G83" s="6">
        <v>0.8</v>
      </c>
      <c r="H83" s="3"/>
      <c r="I83" s="3">
        <v>80</v>
      </c>
      <c r="J83" s="3">
        <v>80</v>
      </c>
      <c r="K83" s="3">
        <v>80</v>
      </c>
      <c r="M83" s="11">
        <v>3.9999999999999938</v>
      </c>
      <c r="N83" s="10">
        <v>3.9999999999999938</v>
      </c>
      <c r="O83" s="3">
        <v>80</v>
      </c>
      <c r="P83" s="10">
        <v>40</v>
      </c>
      <c r="Q83" s="10">
        <v>40</v>
      </c>
      <c r="R83" s="10"/>
    </row>
    <row r="84" spans="1:18" ht="15" x14ac:dyDescent="0.35">
      <c r="A84" s="4">
        <f t="shared" si="1"/>
        <v>82</v>
      </c>
      <c r="B84" s="2"/>
      <c r="C84" s="5">
        <v>8.1999999999999993</v>
      </c>
      <c r="D84" s="5">
        <v>8.1999999999999993</v>
      </c>
      <c r="E84" s="5">
        <v>8.1999999999999993</v>
      </c>
      <c r="F84" s="6">
        <v>0.81</v>
      </c>
      <c r="G84" s="6">
        <v>0.81</v>
      </c>
      <c r="H84" s="3"/>
      <c r="I84" s="3">
        <v>81</v>
      </c>
      <c r="J84" s="3">
        <v>81</v>
      </c>
      <c r="K84" s="3">
        <v>81</v>
      </c>
      <c r="M84" s="11">
        <v>4.0499999999999936</v>
      </c>
      <c r="N84" s="10">
        <v>4.0499999999999936</v>
      </c>
      <c r="O84" s="3">
        <v>81</v>
      </c>
      <c r="P84" s="10">
        <v>40.5</v>
      </c>
      <c r="Q84" s="10">
        <v>40.5</v>
      </c>
      <c r="R84" s="10"/>
    </row>
    <row r="85" spans="1:18" ht="15" x14ac:dyDescent="0.35">
      <c r="A85" s="4">
        <f t="shared" si="1"/>
        <v>83</v>
      </c>
      <c r="B85" s="2"/>
      <c r="C85" s="5">
        <v>8.3000000000000007</v>
      </c>
      <c r="D85" s="5">
        <v>8.3000000000000007</v>
      </c>
      <c r="E85" s="5">
        <v>8.3000000000000007</v>
      </c>
      <c r="F85" s="6">
        <v>0.82</v>
      </c>
      <c r="G85" s="6">
        <v>0.82</v>
      </c>
      <c r="H85" s="3"/>
      <c r="I85" s="3">
        <v>82</v>
      </c>
      <c r="J85" s="3">
        <v>82</v>
      </c>
      <c r="K85" s="3">
        <v>82</v>
      </c>
      <c r="M85" s="11">
        <v>4.0999999999999934</v>
      </c>
      <c r="N85" s="10">
        <v>4.0999999999999934</v>
      </c>
      <c r="O85" s="3">
        <v>82</v>
      </c>
      <c r="P85" s="10">
        <v>41</v>
      </c>
      <c r="Q85" s="10">
        <v>41</v>
      </c>
      <c r="R85" s="10"/>
    </row>
    <row r="86" spans="1:18" ht="15" x14ac:dyDescent="0.35">
      <c r="A86" s="4">
        <f t="shared" si="1"/>
        <v>84</v>
      </c>
      <c r="B86" s="2"/>
      <c r="C86" s="5">
        <v>8.4</v>
      </c>
      <c r="D86" s="5">
        <v>8.4</v>
      </c>
      <c r="E86" s="5">
        <v>8.4</v>
      </c>
      <c r="F86" s="6">
        <v>0.83</v>
      </c>
      <c r="G86" s="6">
        <v>0.83</v>
      </c>
      <c r="H86" s="3"/>
      <c r="I86" s="3">
        <v>83</v>
      </c>
      <c r="J86" s="3">
        <v>83</v>
      </c>
      <c r="K86" s="3">
        <v>83</v>
      </c>
      <c r="M86" s="11">
        <v>4.1499999999999932</v>
      </c>
      <c r="N86" s="10">
        <v>4.1499999999999932</v>
      </c>
      <c r="O86" s="3">
        <v>83</v>
      </c>
      <c r="P86" s="10">
        <v>41.5</v>
      </c>
      <c r="Q86" s="10">
        <v>41.5</v>
      </c>
      <c r="R86" s="10"/>
    </row>
    <row r="87" spans="1:18" ht="15" x14ac:dyDescent="0.35">
      <c r="A87" s="4">
        <f t="shared" si="1"/>
        <v>85</v>
      </c>
      <c r="B87" s="2"/>
      <c r="C87" s="5">
        <v>8.5</v>
      </c>
      <c r="D87" s="5">
        <v>8.5</v>
      </c>
      <c r="E87" s="5">
        <v>8.5</v>
      </c>
      <c r="F87" s="6">
        <v>0.84</v>
      </c>
      <c r="G87" s="6">
        <v>0.84</v>
      </c>
      <c r="H87" s="3"/>
      <c r="I87" s="3">
        <v>84</v>
      </c>
      <c r="J87" s="3">
        <v>84</v>
      </c>
      <c r="K87" s="3">
        <v>84</v>
      </c>
      <c r="M87" s="11">
        <v>4.1999999999999931</v>
      </c>
      <c r="N87" s="10">
        <v>4.1999999999999931</v>
      </c>
      <c r="O87" s="3">
        <v>84</v>
      </c>
      <c r="P87" s="10">
        <v>42</v>
      </c>
      <c r="Q87" s="10">
        <v>42</v>
      </c>
      <c r="R87" s="10"/>
    </row>
    <row r="88" spans="1:18" ht="15" x14ac:dyDescent="0.35">
      <c r="A88" s="4">
        <f t="shared" si="1"/>
        <v>86</v>
      </c>
      <c r="B88" s="2"/>
      <c r="C88" s="5">
        <v>8.6</v>
      </c>
      <c r="D88" s="5">
        <v>8.6</v>
      </c>
      <c r="E88" s="5">
        <v>8.6</v>
      </c>
      <c r="F88" s="6">
        <v>0.85</v>
      </c>
      <c r="G88" s="6">
        <v>0.85</v>
      </c>
      <c r="H88" s="3"/>
      <c r="I88" s="3">
        <v>85</v>
      </c>
      <c r="J88" s="3">
        <v>85</v>
      </c>
      <c r="K88" s="3">
        <v>85</v>
      </c>
      <c r="M88" s="11">
        <v>4.2499999999999929</v>
      </c>
      <c r="N88" s="10">
        <v>4.2499999999999929</v>
      </c>
      <c r="O88" s="3">
        <v>85</v>
      </c>
      <c r="P88" s="10">
        <v>42.5</v>
      </c>
      <c r="Q88" s="10">
        <v>42.5</v>
      </c>
      <c r="R88" s="10"/>
    </row>
    <row r="89" spans="1:18" ht="15" x14ac:dyDescent="0.35">
      <c r="A89" s="4">
        <f t="shared" si="1"/>
        <v>87</v>
      </c>
      <c r="B89" s="2"/>
      <c r="C89" s="5">
        <v>8.6999999999999993</v>
      </c>
      <c r="D89" s="5">
        <v>8.6999999999999993</v>
      </c>
      <c r="E89" s="5">
        <v>8.6999999999999993</v>
      </c>
      <c r="F89" s="6">
        <v>0.86</v>
      </c>
      <c r="G89" s="6">
        <v>0.86</v>
      </c>
      <c r="H89" s="3"/>
      <c r="I89" s="3">
        <v>86</v>
      </c>
      <c r="J89" s="3">
        <v>86</v>
      </c>
      <c r="K89" s="3">
        <v>86</v>
      </c>
      <c r="M89" s="11">
        <v>4.2999999999999927</v>
      </c>
      <c r="N89" s="10">
        <v>4.2999999999999927</v>
      </c>
      <c r="O89" s="3">
        <v>86</v>
      </c>
      <c r="P89" s="10">
        <v>43</v>
      </c>
      <c r="Q89" s="10">
        <v>43</v>
      </c>
      <c r="R89" s="10"/>
    </row>
    <row r="90" spans="1:18" ht="15" x14ac:dyDescent="0.35">
      <c r="A90" s="4">
        <f t="shared" si="1"/>
        <v>88</v>
      </c>
      <c r="B90" s="2"/>
      <c r="C90" s="5">
        <v>8.8000000000000007</v>
      </c>
      <c r="D90" s="5">
        <v>8.8000000000000007</v>
      </c>
      <c r="E90" s="5">
        <v>8.8000000000000007</v>
      </c>
      <c r="F90" s="6">
        <v>0.87</v>
      </c>
      <c r="G90" s="6">
        <v>0.87</v>
      </c>
      <c r="H90" s="3"/>
      <c r="I90" s="3">
        <v>87</v>
      </c>
      <c r="J90" s="3">
        <v>87</v>
      </c>
      <c r="K90" s="3">
        <v>87</v>
      </c>
      <c r="M90" s="11">
        <v>4.3499999999999925</v>
      </c>
      <c r="N90" s="10">
        <v>4.3499999999999925</v>
      </c>
      <c r="O90" s="3">
        <v>87</v>
      </c>
      <c r="P90" s="10">
        <v>43.5</v>
      </c>
      <c r="Q90" s="10">
        <v>43.5</v>
      </c>
      <c r="R90" s="10"/>
    </row>
    <row r="91" spans="1:18" ht="15" x14ac:dyDescent="0.35">
      <c r="A91" s="4">
        <f t="shared" si="1"/>
        <v>89</v>
      </c>
      <c r="B91" s="2"/>
      <c r="C91" s="5">
        <v>8.9</v>
      </c>
      <c r="D91" s="5">
        <v>8.9</v>
      </c>
      <c r="E91" s="5">
        <v>8.9</v>
      </c>
      <c r="F91" s="6">
        <v>0.88</v>
      </c>
      <c r="G91" s="6">
        <v>0.88</v>
      </c>
      <c r="H91" s="3"/>
      <c r="I91" s="3">
        <v>88</v>
      </c>
      <c r="J91" s="3">
        <v>88</v>
      </c>
      <c r="K91" s="3">
        <v>88</v>
      </c>
      <c r="M91" s="11">
        <v>4.3999999999999924</v>
      </c>
      <c r="N91" s="10">
        <v>4.3999999999999924</v>
      </c>
      <c r="O91" s="3">
        <v>88</v>
      </c>
      <c r="P91" s="10">
        <v>44</v>
      </c>
      <c r="Q91" s="10">
        <v>44</v>
      </c>
      <c r="R91" s="10"/>
    </row>
    <row r="92" spans="1:18" ht="15" x14ac:dyDescent="0.35">
      <c r="A92" s="4">
        <f t="shared" si="1"/>
        <v>90</v>
      </c>
      <c r="B92" s="2"/>
      <c r="C92" s="5">
        <v>9</v>
      </c>
      <c r="D92" s="5">
        <v>9</v>
      </c>
      <c r="E92" s="5">
        <v>9</v>
      </c>
      <c r="F92" s="6">
        <v>0.89</v>
      </c>
      <c r="G92" s="6">
        <v>0.89</v>
      </c>
      <c r="H92" s="3"/>
      <c r="I92" s="3">
        <v>89</v>
      </c>
      <c r="J92" s="3">
        <v>89</v>
      </c>
      <c r="K92" s="3">
        <v>89</v>
      </c>
      <c r="M92" s="11">
        <v>4.4499999999999922</v>
      </c>
      <c r="N92" s="10">
        <v>4.4499999999999922</v>
      </c>
      <c r="O92" s="3">
        <v>89</v>
      </c>
      <c r="P92" s="10">
        <v>44.5</v>
      </c>
      <c r="Q92" s="10">
        <v>44.5</v>
      </c>
      <c r="R92" s="10"/>
    </row>
    <row r="93" spans="1:18" ht="15" x14ac:dyDescent="0.35">
      <c r="A93" s="4">
        <f t="shared" si="1"/>
        <v>91</v>
      </c>
      <c r="B93" s="2"/>
      <c r="C93" s="5">
        <v>9.1</v>
      </c>
      <c r="D93" s="5">
        <v>9.1</v>
      </c>
      <c r="E93" s="5">
        <v>9.1</v>
      </c>
      <c r="F93" s="6">
        <v>0.9</v>
      </c>
      <c r="G93" s="6">
        <v>0.9</v>
      </c>
      <c r="H93" s="3"/>
      <c r="I93" s="3">
        <v>90</v>
      </c>
      <c r="J93" s="3">
        <v>90</v>
      </c>
      <c r="K93" s="3">
        <v>90</v>
      </c>
      <c r="M93" s="11">
        <v>4.499999999999992</v>
      </c>
      <c r="N93" s="10">
        <v>4.499999999999992</v>
      </c>
      <c r="O93" s="3">
        <v>90</v>
      </c>
      <c r="P93" s="10">
        <v>45</v>
      </c>
      <c r="Q93" s="10">
        <v>45</v>
      </c>
      <c r="R93" s="10"/>
    </row>
    <row r="94" spans="1:18" ht="15" x14ac:dyDescent="0.35">
      <c r="A94" s="4">
        <f t="shared" si="1"/>
        <v>92</v>
      </c>
      <c r="B94" s="2"/>
      <c r="C94" s="5">
        <v>9.1999999999999993</v>
      </c>
      <c r="D94" s="5">
        <v>9.1999999999999993</v>
      </c>
      <c r="E94" s="5">
        <v>9.1999999999999993</v>
      </c>
      <c r="F94" s="6">
        <v>0.91</v>
      </c>
      <c r="G94" s="6">
        <v>0.91</v>
      </c>
      <c r="H94" s="3"/>
      <c r="I94" s="3">
        <v>91</v>
      </c>
      <c r="J94" s="3">
        <v>91</v>
      </c>
      <c r="K94" s="3">
        <v>91</v>
      </c>
      <c r="M94" s="11">
        <v>4.5499999999999918</v>
      </c>
      <c r="N94" s="10">
        <v>4.5499999999999918</v>
      </c>
      <c r="O94" s="3">
        <v>91</v>
      </c>
      <c r="P94" s="10">
        <v>45.5</v>
      </c>
      <c r="Q94" s="10">
        <v>45.5</v>
      </c>
      <c r="R94" s="10"/>
    </row>
    <row r="95" spans="1:18" ht="15" x14ac:dyDescent="0.35">
      <c r="A95" s="4">
        <f t="shared" si="1"/>
        <v>93</v>
      </c>
      <c r="B95" s="2"/>
      <c r="C95" s="5">
        <v>9.3000000000000007</v>
      </c>
      <c r="D95" s="5">
        <v>9.3000000000000007</v>
      </c>
      <c r="E95" s="5">
        <v>9.3000000000000007</v>
      </c>
      <c r="F95" s="6">
        <v>0.92</v>
      </c>
      <c r="G95" s="6">
        <v>0.92</v>
      </c>
      <c r="H95" s="3"/>
      <c r="I95" s="3">
        <v>92</v>
      </c>
      <c r="J95" s="3">
        <v>92</v>
      </c>
      <c r="K95" s="3">
        <v>92</v>
      </c>
      <c r="M95" s="11">
        <v>4.5999999999999917</v>
      </c>
      <c r="N95" s="10">
        <v>4.5999999999999917</v>
      </c>
      <c r="O95" s="3">
        <v>92</v>
      </c>
      <c r="P95" s="10">
        <v>46</v>
      </c>
      <c r="Q95" s="10">
        <v>46</v>
      </c>
      <c r="R95" s="10"/>
    </row>
    <row r="96" spans="1:18" ht="15" x14ac:dyDescent="0.35">
      <c r="A96" s="4">
        <f t="shared" si="1"/>
        <v>94</v>
      </c>
      <c r="B96" s="2"/>
      <c r="C96" s="5">
        <v>9.4</v>
      </c>
      <c r="D96" s="5">
        <v>9.4</v>
      </c>
      <c r="E96" s="5">
        <v>9.4</v>
      </c>
      <c r="F96" s="6">
        <v>0.93</v>
      </c>
      <c r="G96" s="6">
        <v>0.93</v>
      </c>
      <c r="H96" s="3"/>
      <c r="I96" s="3">
        <v>93</v>
      </c>
      <c r="J96" s="3">
        <v>93</v>
      </c>
      <c r="K96" s="3">
        <v>93</v>
      </c>
      <c r="M96" s="11">
        <v>4.6499999999999915</v>
      </c>
      <c r="N96" s="10">
        <v>4.6499999999999915</v>
      </c>
      <c r="O96" s="3">
        <v>93</v>
      </c>
      <c r="P96" s="10">
        <v>46.5</v>
      </c>
      <c r="Q96" s="10">
        <v>46.5</v>
      </c>
      <c r="R96" s="10"/>
    </row>
    <row r="97" spans="1:18" ht="15" x14ac:dyDescent="0.35">
      <c r="A97" s="4">
        <f t="shared" si="1"/>
        <v>95</v>
      </c>
      <c r="B97" s="2"/>
      <c r="C97" s="5">
        <v>9.5</v>
      </c>
      <c r="D97" s="5">
        <v>9.5</v>
      </c>
      <c r="E97" s="5">
        <v>9.5</v>
      </c>
      <c r="F97" s="6">
        <v>0.94</v>
      </c>
      <c r="G97" s="6">
        <v>0.94</v>
      </c>
      <c r="H97" s="3"/>
      <c r="I97" s="3">
        <v>94</v>
      </c>
      <c r="J97" s="3">
        <v>94</v>
      </c>
      <c r="K97" s="3">
        <v>94</v>
      </c>
      <c r="M97" s="11">
        <v>4.6999999999999913</v>
      </c>
      <c r="N97" s="10">
        <v>4.6999999999999913</v>
      </c>
      <c r="O97" s="3">
        <v>94</v>
      </c>
      <c r="P97" s="10">
        <v>47</v>
      </c>
      <c r="Q97" s="10">
        <v>47</v>
      </c>
      <c r="R97" s="10"/>
    </row>
    <row r="98" spans="1:18" ht="15" x14ac:dyDescent="0.35">
      <c r="A98" s="4">
        <f t="shared" si="1"/>
        <v>96</v>
      </c>
      <c r="B98" s="2"/>
      <c r="C98" s="5">
        <v>9.6</v>
      </c>
      <c r="D98" s="5">
        <v>9.6</v>
      </c>
      <c r="E98" s="5">
        <v>9.6</v>
      </c>
      <c r="F98" s="6">
        <v>0.95</v>
      </c>
      <c r="G98" s="6">
        <v>0.95</v>
      </c>
      <c r="H98" s="3"/>
      <c r="I98" s="3">
        <v>95</v>
      </c>
      <c r="J98" s="3">
        <v>95</v>
      </c>
      <c r="K98" s="3">
        <v>95</v>
      </c>
      <c r="M98" s="11">
        <v>4.7499999999999911</v>
      </c>
      <c r="N98" s="10">
        <v>4.7499999999999911</v>
      </c>
      <c r="O98" s="3">
        <v>95</v>
      </c>
      <c r="P98" s="10">
        <v>47.5</v>
      </c>
      <c r="Q98" s="10">
        <v>47.5</v>
      </c>
      <c r="R98" s="10"/>
    </row>
    <row r="99" spans="1:18" ht="15" x14ac:dyDescent="0.35">
      <c r="A99" s="4">
        <f t="shared" si="1"/>
        <v>97</v>
      </c>
      <c r="B99" s="2"/>
      <c r="C99" s="5">
        <v>9.6999999999999993</v>
      </c>
      <c r="D99" s="5">
        <v>9.6999999999999993</v>
      </c>
      <c r="E99" s="5">
        <v>9.6999999999999993</v>
      </c>
      <c r="F99" s="6">
        <v>0.96</v>
      </c>
      <c r="G99" s="6">
        <v>0.96</v>
      </c>
      <c r="H99" s="3"/>
      <c r="I99" s="3">
        <v>96</v>
      </c>
      <c r="J99" s="3">
        <v>96</v>
      </c>
      <c r="K99" s="3">
        <v>96</v>
      </c>
      <c r="M99" s="11">
        <v>4.7999999999999909</v>
      </c>
      <c r="N99" s="10">
        <v>4.7999999999999909</v>
      </c>
      <c r="O99" s="3">
        <v>96</v>
      </c>
      <c r="P99" s="10">
        <v>48</v>
      </c>
      <c r="Q99" s="10">
        <v>48</v>
      </c>
      <c r="R99" s="10"/>
    </row>
    <row r="100" spans="1:18" ht="15" x14ac:dyDescent="0.35">
      <c r="A100" s="4">
        <f t="shared" si="1"/>
        <v>98</v>
      </c>
      <c r="B100" s="2"/>
      <c r="C100" s="5">
        <v>9.8000000000000007</v>
      </c>
      <c r="D100" s="5">
        <v>9.8000000000000007</v>
      </c>
      <c r="E100" s="5">
        <v>9.8000000000000007</v>
      </c>
      <c r="F100" s="6">
        <v>0.97</v>
      </c>
      <c r="G100" s="6">
        <v>0.97</v>
      </c>
      <c r="H100" s="3"/>
      <c r="I100" s="3">
        <v>97</v>
      </c>
      <c r="J100" s="3">
        <v>97</v>
      </c>
      <c r="K100" s="3">
        <v>97</v>
      </c>
      <c r="M100" s="11">
        <v>4.8499999999999908</v>
      </c>
      <c r="N100" s="10">
        <v>4.8499999999999908</v>
      </c>
      <c r="O100" s="3">
        <v>97</v>
      </c>
      <c r="P100" s="10">
        <v>48.5</v>
      </c>
      <c r="Q100" s="10">
        <v>48.5</v>
      </c>
      <c r="R100" s="10"/>
    </row>
    <row r="101" spans="1:18" ht="15" x14ac:dyDescent="0.35">
      <c r="A101" s="4">
        <f t="shared" si="1"/>
        <v>99</v>
      </c>
      <c r="B101" s="2"/>
      <c r="C101" s="5">
        <v>9.9</v>
      </c>
      <c r="D101" s="5">
        <v>9.9</v>
      </c>
      <c r="E101" s="5">
        <v>9.9</v>
      </c>
      <c r="F101" s="6">
        <v>0.98</v>
      </c>
      <c r="G101" s="6">
        <v>0.98</v>
      </c>
      <c r="H101" s="3"/>
      <c r="I101" s="3">
        <v>98</v>
      </c>
      <c r="J101" s="3">
        <v>98</v>
      </c>
      <c r="K101" s="3">
        <v>98</v>
      </c>
      <c r="M101" s="11">
        <v>4.8999999999999906</v>
      </c>
      <c r="N101" s="10">
        <v>4.8999999999999906</v>
      </c>
      <c r="O101" s="3">
        <v>98</v>
      </c>
      <c r="P101" s="10">
        <v>49</v>
      </c>
      <c r="Q101" s="10">
        <v>49</v>
      </c>
      <c r="R101" s="10"/>
    </row>
    <row r="102" spans="1:18" ht="15" x14ac:dyDescent="0.35">
      <c r="A102" s="4">
        <f t="shared" si="1"/>
        <v>100</v>
      </c>
      <c r="B102" s="2"/>
      <c r="C102" s="5">
        <v>10</v>
      </c>
      <c r="D102" s="5">
        <v>10</v>
      </c>
      <c r="E102" s="5">
        <v>10</v>
      </c>
      <c r="F102" s="6">
        <v>0.99</v>
      </c>
      <c r="G102" s="6">
        <v>0.99</v>
      </c>
      <c r="H102" s="3"/>
      <c r="I102" s="3">
        <v>99</v>
      </c>
      <c r="J102" s="3">
        <v>99</v>
      </c>
      <c r="K102" s="3">
        <v>99</v>
      </c>
      <c r="M102" s="11">
        <v>4.9499999999999904</v>
      </c>
      <c r="N102" s="10">
        <v>4.9499999999999904</v>
      </c>
      <c r="O102" s="3">
        <v>99</v>
      </c>
      <c r="P102" s="10">
        <v>49.5</v>
      </c>
      <c r="Q102" s="10">
        <v>49.5</v>
      </c>
      <c r="R102" s="10"/>
    </row>
    <row r="103" spans="1:18" ht="15" x14ac:dyDescent="0.35">
      <c r="A103" s="4">
        <f t="shared" si="1"/>
        <v>101</v>
      </c>
      <c r="B103" s="2"/>
      <c r="C103" s="5">
        <v>10.1</v>
      </c>
      <c r="D103" s="5">
        <v>10.1</v>
      </c>
      <c r="E103" s="5">
        <v>10.1</v>
      </c>
      <c r="F103" s="6">
        <v>1</v>
      </c>
      <c r="G103" s="6">
        <v>1</v>
      </c>
      <c r="H103" s="3"/>
      <c r="I103" s="3"/>
      <c r="J103" s="3"/>
      <c r="K103" s="3">
        <v>100</v>
      </c>
      <c r="M103" s="11">
        <v>4.9999999999999902</v>
      </c>
      <c r="N103" s="10">
        <v>4.9999999999999902</v>
      </c>
      <c r="O103" s="3">
        <v>100</v>
      </c>
      <c r="P103" s="10">
        <v>50</v>
      </c>
      <c r="Q103" s="10">
        <v>50</v>
      </c>
      <c r="R103" s="10"/>
    </row>
    <row r="104" spans="1:18" ht="15" x14ac:dyDescent="0.35">
      <c r="A104" s="4">
        <f t="shared" si="1"/>
        <v>102</v>
      </c>
      <c r="B104" s="2"/>
      <c r="C104" s="5">
        <v>10.199999999999999</v>
      </c>
      <c r="D104" s="5">
        <v>10.199999999999999</v>
      </c>
      <c r="E104" s="5">
        <v>10.199999999999999</v>
      </c>
      <c r="F104" s="6">
        <v>1.01</v>
      </c>
      <c r="G104" s="6">
        <v>1.01</v>
      </c>
      <c r="H104" s="10"/>
      <c r="I104" s="3"/>
      <c r="J104" s="3"/>
      <c r="K104" s="3">
        <v>101</v>
      </c>
      <c r="M104" s="11">
        <v>5.0499999999999901</v>
      </c>
      <c r="N104" s="10">
        <v>5.0499999999999901</v>
      </c>
      <c r="O104" s="3">
        <v>101</v>
      </c>
      <c r="P104" s="10">
        <v>50.5</v>
      </c>
      <c r="Q104" s="10">
        <v>50.5</v>
      </c>
      <c r="R104" s="10"/>
    </row>
    <row r="105" spans="1:18" ht="15" x14ac:dyDescent="0.35">
      <c r="A105" s="4">
        <f t="shared" si="1"/>
        <v>103</v>
      </c>
      <c r="B105" s="2"/>
      <c r="C105" s="5">
        <v>10.3</v>
      </c>
      <c r="D105" s="5">
        <v>10.3</v>
      </c>
      <c r="E105" s="5">
        <v>10.3</v>
      </c>
      <c r="F105" s="6">
        <v>1.02</v>
      </c>
      <c r="G105" s="6">
        <v>1.02</v>
      </c>
      <c r="H105" s="10"/>
      <c r="I105" s="3"/>
      <c r="J105" s="3"/>
      <c r="K105" s="3">
        <v>102</v>
      </c>
      <c r="M105" s="11">
        <v>5.0999999999999899</v>
      </c>
      <c r="N105" s="10">
        <v>5.0999999999999899</v>
      </c>
      <c r="O105" s="3">
        <v>102</v>
      </c>
      <c r="P105" s="10">
        <v>51</v>
      </c>
      <c r="Q105" s="10">
        <v>51</v>
      </c>
      <c r="R105" s="10"/>
    </row>
    <row r="106" spans="1:18" ht="15" x14ac:dyDescent="0.35">
      <c r="A106" s="4">
        <f t="shared" si="1"/>
        <v>104</v>
      </c>
      <c r="B106" s="2"/>
      <c r="C106" s="5">
        <v>10.4</v>
      </c>
      <c r="D106" s="5">
        <v>10.4</v>
      </c>
      <c r="E106" s="5">
        <v>10.4</v>
      </c>
      <c r="F106" s="6">
        <v>1.03</v>
      </c>
      <c r="G106" s="6">
        <v>1.03</v>
      </c>
      <c r="H106" s="10"/>
      <c r="I106" s="3"/>
      <c r="J106" s="3"/>
      <c r="K106" s="3">
        <v>103</v>
      </c>
      <c r="M106" s="11">
        <v>5.1499999999999897</v>
      </c>
      <c r="N106" s="10">
        <v>5.1499999999999897</v>
      </c>
      <c r="O106" s="3">
        <v>103</v>
      </c>
      <c r="P106" s="10">
        <v>51.5</v>
      </c>
      <c r="Q106" s="10">
        <v>51.5</v>
      </c>
      <c r="R106" s="10"/>
    </row>
    <row r="107" spans="1:18" ht="15" x14ac:dyDescent="0.35">
      <c r="A107" s="4">
        <f t="shared" si="1"/>
        <v>105</v>
      </c>
      <c r="B107" s="2"/>
      <c r="C107" s="5">
        <v>10.5</v>
      </c>
      <c r="D107" s="5">
        <v>10.5</v>
      </c>
      <c r="E107" s="5">
        <v>10.5</v>
      </c>
      <c r="F107" s="6">
        <v>1.04</v>
      </c>
      <c r="G107" s="6">
        <v>1.04</v>
      </c>
      <c r="H107" s="10"/>
      <c r="I107" s="3"/>
      <c r="J107" s="3"/>
      <c r="K107" s="3">
        <v>104</v>
      </c>
      <c r="M107" s="11">
        <v>5.1999999999999895</v>
      </c>
      <c r="N107" s="10">
        <v>5.1999999999999895</v>
      </c>
      <c r="O107" s="3">
        <v>104</v>
      </c>
      <c r="P107" s="10">
        <v>52</v>
      </c>
      <c r="Q107" s="10">
        <v>52</v>
      </c>
      <c r="R107" s="10"/>
    </row>
    <row r="108" spans="1:18" ht="15" x14ac:dyDescent="0.35">
      <c r="A108" s="4">
        <f t="shared" si="1"/>
        <v>106</v>
      </c>
      <c r="B108" s="2"/>
      <c r="C108" s="5">
        <v>10.6</v>
      </c>
      <c r="D108" s="5">
        <v>10.6</v>
      </c>
      <c r="E108" s="5">
        <v>10.6</v>
      </c>
      <c r="F108" s="6">
        <v>1.05</v>
      </c>
      <c r="G108" s="6">
        <v>1.05</v>
      </c>
      <c r="H108" s="10"/>
      <c r="I108" s="3"/>
      <c r="J108" s="3"/>
      <c r="K108" s="3">
        <v>105</v>
      </c>
      <c r="M108" s="11">
        <v>5.2499999999999893</v>
      </c>
      <c r="N108" s="10">
        <v>5.2499999999999893</v>
      </c>
      <c r="O108" s="3">
        <v>105</v>
      </c>
      <c r="P108" s="10">
        <v>52.5</v>
      </c>
      <c r="Q108" s="10">
        <v>52.5</v>
      </c>
      <c r="R108" s="10"/>
    </row>
    <row r="109" spans="1:18" ht="15" x14ac:dyDescent="0.35">
      <c r="A109" s="4">
        <f t="shared" si="1"/>
        <v>107</v>
      </c>
      <c r="B109" s="2"/>
      <c r="C109" s="5">
        <v>10.7</v>
      </c>
      <c r="D109" s="5">
        <v>10.7</v>
      </c>
      <c r="E109" s="5">
        <v>10.7</v>
      </c>
      <c r="F109" s="6">
        <v>1.06</v>
      </c>
      <c r="G109" s="6">
        <v>1.06</v>
      </c>
      <c r="H109" s="10"/>
      <c r="I109" s="3"/>
      <c r="J109" s="3"/>
      <c r="K109" s="3">
        <v>106</v>
      </c>
      <c r="M109" s="11">
        <v>5.2999999999999892</v>
      </c>
      <c r="N109" s="10">
        <v>5.2999999999999892</v>
      </c>
      <c r="O109" s="3">
        <v>106</v>
      </c>
      <c r="P109" s="10">
        <v>53</v>
      </c>
      <c r="Q109" s="10">
        <v>53</v>
      </c>
      <c r="R109" s="10"/>
    </row>
    <row r="110" spans="1:18" ht="15" x14ac:dyDescent="0.35">
      <c r="A110" s="4">
        <f t="shared" si="1"/>
        <v>108</v>
      </c>
      <c r="B110" s="2"/>
      <c r="C110" s="5">
        <v>10.8</v>
      </c>
      <c r="D110" s="5">
        <v>10.8</v>
      </c>
      <c r="E110" s="5">
        <v>10.8</v>
      </c>
      <c r="F110" s="6">
        <v>1.07</v>
      </c>
      <c r="G110" s="6">
        <v>1.07</v>
      </c>
      <c r="H110" s="10"/>
      <c r="I110" s="3"/>
      <c r="J110" s="3"/>
      <c r="K110" s="3">
        <v>107</v>
      </c>
      <c r="M110" s="11">
        <v>5.349999999999989</v>
      </c>
      <c r="N110" s="10">
        <v>5.349999999999989</v>
      </c>
      <c r="O110" s="3">
        <v>107</v>
      </c>
      <c r="P110" s="10">
        <v>53.5</v>
      </c>
      <c r="Q110" s="10">
        <v>53.5</v>
      </c>
      <c r="R110" s="10"/>
    </row>
    <row r="111" spans="1:18" ht="15" x14ac:dyDescent="0.35">
      <c r="A111" s="4">
        <f t="shared" si="1"/>
        <v>109</v>
      </c>
      <c r="B111" s="2"/>
      <c r="C111" s="5">
        <v>10.9</v>
      </c>
      <c r="D111" s="5">
        <v>10.9</v>
      </c>
      <c r="E111" s="5">
        <v>10.9</v>
      </c>
      <c r="F111" s="6">
        <v>1.08</v>
      </c>
      <c r="G111" s="6">
        <v>1.08</v>
      </c>
      <c r="H111" s="10"/>
      <c r="I111" s="3"/>
      <c r="J111" s="3"/>
      <c r="K111" s="3">
        <v>108</v>
      </c>
      <c r="M111" s="11">
        <v>5.3999999999999888</v>
      </c>
      <c r="N111" s="10">
        <v>5.3999999999999888</v>
      </c>
      <c r="O111" s="3">
        <v>108</v>
      </c>
      <c r="P111" s="10">
        <v>54</v>
      </c>
      <c r="Q111" s="10">
        <v>54</v>
      </c>
      <c r="R111" s="10"/>
    </row>
    <row r="112" spans="1:18" ht="15" x14ac:dyDescent="0.35">
      <c r="A112" s="4">
        <f t="shared" si="1"/>
        <v>110</v>
      </c>
      <c r="B112" s="2"/>
      <c r="C112" s="5">
        <v>11</v>
      </c>
      <c r="D112" s="5">
        <v>11</v>
      </c>
      <c r="E112" s="5">
        <v>11</v>
      </c>
      <c r="F112" s="6">
        <v>1.0900000000000001</v>
      </c>
      <c r="G112" s="6">
        <v>1.0900000000000001</v>
      </c>
      <c r="H112" s="10"/>
      <c r="I112" s="3"/>
      <c r="J112" s="3"/>
      <c r="K112" s="3">
        <v>109</v>
      </c>
      <c r="M112" s="11">
        <v>5.4499999999999886</v>
      </c>
      <c r="N112" s="10">
        <v>5.4499999999999886</v>
      </c>
      <c r="O112" s="3">
        <v>109</v>
      </c>
      <c r="P112" s="10">
        <v>54.5</v>
      </c>
      <c r="Q112" s="10">
        <v>54.5</v>
      </c>
      <c r="R112" s="10"/>
    </row>
    <row r="113" spans="1:18" ht="15" x14ac:dyDescent="0.35">
      <c r="A113" s="4">
        <f t="shared" si="1"/>
        <v>111</v>
      </c>
      <c r="B113" s="2"/>
      <c r="C113" s="5">
        <v>11.1</v>
      </c>
      <c r="D113" s="5">
        <v>11.1</v>
      </c>
      <c r="E113" s="5">
        <v>11.1</v>
      </c>
      <c r="F113" s="6">
        <v>1.1000000000000001</v>
      </c>
      <c r="G113" s="6">
        <v>1.1000000000000001</v>
      </c>
      <c r="H113" s="10"/>
      <c r="I113" s="3"/>
      <c r="J113" s="3"/>
      <c r="K113" s="3">
        <v>110</v>
      </c>
      <c r="M113" s="11">
        <v>5.4999999999999885</v>
      </c>
      <c r="N113" s="10">
        <v>5.4999999999999885</v>
      </c>
      <c r="O113" s="3">
        <v>110</v>
      </c>
      <c r="P113" s="10">
        <v>55</v>
      </c>
      <c r="Q113" s="10">
        <v>55</v>
      </c>
      <c r="R113" s="10"/>
    </row>
    <row r="114" spans="1:18" ht="15" x14ac:dyDescent="0.35">
      <c r="A114" s="4">
        <f t="shared" si="1"/>
        <v>112</v>
      </c>
      <c r="B114" s="2"/>
      <c r="C114" s="5">
        <v>11.2</v>
      </c>
      <c r="D114" s="5">
        <v>11.2</v>
      </c>
      <c r="E114" s="5">
        <v>11.2</v>
      </c>
      <c r="F114" s="6">
        <v>1.1100000000000001</v>
      </c>
      <c r="G114" s="6">
        <v>1.1100000000000001</v>
      </c>
      <c r="H114" s="10"/>
      <c r="I114" s="3"/>
      <c r="J114" s="3"/>
      <c r="K114" s="3">
        <v>111</v>
      </c>
      <c r="M114" s="11">
        <v>5.5499999999999883</v>
      </c>
      <c r="N114" s="10">
        <v>5.5499999999999883</v>
      </c>
      <c r="O114" s="3">
        <v>111</v>
      </c>
      <c r="P114" s="10">
        <v>55.5</v>
      </c>
      <c r="Q114" s="10">
        <v>55.5</v>
      </c>
      <c r="R114" s="10"/>
    </row>
    <row r="115" spans="1:18" ht="15" x14ac:dyDescent="0.35">
      <c r="A115" s="4">
        <f t="shared" si="1"/>
        <v>113</v>
      </c>
      <c r="B115" s="2"/>
      <c r="C115" s="5">
        <v>11.3</v>
      </c>
      <c r="D115" s="5">
        <v>11.3</v>
      </c>
      <c r="E115" s="5">
        <v>11.3</v>
      </c>
      <c r="F115" s="6">
        <v>1.1200000000000001</v>
      </c>
      <c r="G115" s="6">
        <v>1.1200000000000001</v>
      </c>
      <c r="H115" s="10"/>
      <c r="I115" s="3"/>
      <c r="J115" s="3"/>
      <c r="K115" s="3">
        <v>112</v>
      </c>
      <c r="M115" s="11">
        <v>5.5999999999999881</v>
      </c>
      <c r="N115" s="10">
        <v>5.5999999999999881</v>
      </c>
      <c r="O115" s="3">
        <v>112</v>
      </c>
      <c r="P115" s="10">
        <v>56</v>
      </c>
      <c r="Q115" s="10">
        <v>56</v>
      </c>
      <c r="R115" s="10"/>
    </row>
    <row r="116" spans="1:18" ht="15" x14ac:dyDescent="0.35">
      <c r="A116" s="4">
        <f t="shared" si="1"/>
        <v>114</v>
      </c>
      <c r="B116" s="2"/>
      <c r="C116" s="5">
        <v>11.4</v>
      </c>
      <c r="D116" s="5">
        <v>11.4</v>
      </c>
      <c r="E116" s="5">
        <v>11.4</v>
      </c>
      <c r="F116" s="6">
        <v>1.1300000000000001</v>
      </c>
      <c r="G116" s="6">
        <v>1.1299999999999999</v>
      </c>
      <c r="H116" s="10"/>
      <c r="I116" s="3"/>
      <c r="J116" s="3"/>
      <c r="K116" s="3">
        <v>113</v>
      </c>
      <c r="M116" s="11">
        <v>5.6499999999999879</v>
      </c>
      <c r="N116" s="10">
        <v>5.6499999999999879</v>
      </c>
      <c r="O116" s="3">
        <v>113</v>
      </c>
      <c r="P116" s="10">
        <v>56.5</v>
      </c>
      <c r="Q116" s="10">
        <v>56.5</v>
      </c>
      <c r="R116" s="10"/>
    </row>
    <row r="117" spans="1:18" ht="15" x14ac:dyDescent="0.35">
      <c r="A117" s="4">
        <f t="shared" si="1"/>
        <v>115</v>
      </c>
      <c r="B117" s="2"/>
      <c r="C117" s="5">
        <v>11.5</v>
      </c>
      <c r="D117" s="5">
        <v>11.5</v>
      </c>
      <c r="E117" s="5">
        <v>11.5</v>
      </c>
      <c r="F117" s="6">
        <v>1.1400000000000001</v>
      </c>
      <c r="G117" s="6">
        <v>1.1399999999999999</v>
      </c>
      <c r="H117" s="10"/>
      <c r="I117" s="3"/>
      <c r="J117" s="3"/>
      <c r="K117" s="3">
        <v>114</v>
      </c>
      <c r="M117" s="11">
        <v>5.6999999999999877</v>
      </c>
      <c r="N117" s="10">
        <v>5.6999999999999877</v>
      </c>
      <c r="O117" s="3">
        <v>114</v>
      </c>
      <c r="P117" s="10">
        <v>57</v>
      </c>
      <c r="Q117" s="10">
        <v>57</v>
      </c>
      <c r="R117" s="10"/>
    </row>
    <row r="118" spans="1:18" ht="15" x14ac:dyDescent="0.35">
      <c r="A118" s="4">
        <f t="shared" si="1"/>
        <v>116</v>
      </c>
      <c r="B118" s="2"/>
      <c r="C118" s="5">
        <v>11.6</v>
      </c>
      <c r="D118" s="5">
        <v>11.6</v>
      </c>
      <c r="E118" s="5">
        <v>11.6</v>
      </c>
      <c r="F118" s="6">
        <v>1.1500000000000001</v>
      </c>
      <c r="G118" s="6">
        <v>1.1499999999999999</v>
      </c>
      <c r="H118" s="10"/>
      <c r="I118" s="3"/>
      <c r="J118" s="3"/>
      <c r="K118" s="3">
        <v>115</v>
      </c>
      <c r="M118" s="11">
        <v>5.7499999999999876</v>
      </c>
      <c r="N118" s="10">
        <v>5.7499999999999876</v>
      </c>
      <c r="O118" s="3">
        <v>115</v>
      </c>
      <c r="P118" s="10">
        <v>57.5</v>
      </c>
      <c r="Q118" s="10">
        <v>57.5</v>
      </c>
      <c r="R118" s="10"/>
    </row>
    <row r="119" spans="1:18" ht="15" x14ac:dyDescent="0.35">
      <c r="A119" s="4">
        <f t="shared" si="1"/>
        <v>117</v>
      </c>
      <c r="B119" s="2"/>
      <c r="C119" s="5">
        <v>11.7</v>
      </c>
      <c r="D119" s="5">
        <v>11.7</v>
      </c>
      <c r="E119" s="5">
        <v>11.7</v>
      </c>
      <c r="F119" s="6">
        <v>1.1600000000000001</v>
      </c>
      <c r="G119" s="6">
        <v>1.1599999999999999</v>
      </c>
      <c r="H119" s="10"/>
      <c r="I119" s="3"/>
      <c r="J119" s="3"/>
      <c r="K119" s="3">
        <v>116</v>
      </c>
      <c r="M119" s="11">
        <v>5.7999999999999874</v>
      </c>
      <c r="N119" s="10">
        <v>5.7999999999999874</v>
      </c>
      <c r="O119" s="3">
        <v>116</v>
      </c>
      <c r="P119" s="10">
        <v>58</v>
      </c>
      <c r="Q119" s="10">
        <v>58</v>
      </c>
      <c r="R119" s="10"/>
    </row>
    <row r="120" spans="1:18" ht="15" x14ac:dyDescent="0.35">
      <c r="A120" s="4">
        <f t="shared" si="1"/>
        <v>118</v>
      </c>
      <c r="B120" s="2"/>
      <c r="C120" s="5">
        <v>11.8</v>
      </c>
      <c r="D120" s="5">
        <v>11.8</v>
      </c>
      <c r="E120" s="5">
        <v>11.8</v>
      </c>
      <c r="F120" s="6">
        <v>1.1700000000000002</v>
      </c>
      <c r="G120" s="6">
        <v>1.17</v>
      </c>
      <c r="H120" s="10"/>
      <c r="I120" s="3"/>
      <c r="J120" s="3"/>
      <c r="K120" s="3">
        <v>117</v>
      </c>
      <c r="M120" s="11">
        <v>5.8499999999999872</v>
      </c>
      <c r="N120" s="10">
        <v>5.8499999999999872</v>
      </c>
      <c r="O120" s="3">
        <v>117</v>
      </c>
      <c r="P120" s="10">
        <v>58.5</v>
      </c>
      <c r="Q120" s="10">
        <v>58.5</v>
      </c>
      <c r="R120" s="10"/>
    </row>
    <row r="121" spans="1:18" ht="15" x14ac:dyDescent="0.35">
      <c r="A121" s="4">
        <f t="shared" si="1"/>
        <v>119</v>
      </c>
      <c r="B121" s="2"/>
      <c r="C121" s="5">
        <v>11.9</v>
      </c>
      <c r="D121" s="5">
        <v>11.9</v>
      </c>
      <c r="E121" s="5">
        <v>11.9</v>
      </c>
      <c r="F121" s="6">
        <v>1.1800000000000002</v>
      </c>
      <c r="G121" s="6">
        <v>1.18</v>
      </c>
      <c r="H121" s="10"/>
      <c r="I121" s="3"/>
      <c r="J121" s="3"/>
      <c r="K121" s="3">
        <v>118</v>
      </c>
      <c r="M121" s="11">
        <v>5.899999999999987</v>
      </c>
      <c r="N121" s="10">
        <v>5.899999999999987</v>
      </c>
      <c r="O121" s="3">
        <v>118</v>
      </c>
      <c r="P121" s="10">
        <v>59</v>
      </c>
      <c r="Q121" s="10">
        <v>59</v>
      </c>
      <c r="R121" s="10"/>
    </row>
    <row r="122" spans="1:18" ht="15" x14ac:dyDescent="0.35">
      <c r="A122" s="4">
        <f t="shared" si="1"/>
        <v>120</v>
      </c>
      <c r="B122" s="2"/>
      <c r="C122" s="5">
        <v>12</v>
      </c>
      <c r="D122" s="5">
        <v>12</v>
      </c>
      <c r="E122" s="5">
        <v>12</v>
      </c>
      <c r="F122" s="6">
        <v>1.1900000000000002</v>
      </c>
      <c r="G122" s="6">
        <v>1.19</v>
      </c>
      <c r="H122" s="10"/>
      <c r="I122" s="3"/>
      <c r="J122" s="3"/>
      <c r="K122" s="3">
        <v>119</v>
      </c>
      <c r="M122" s="11">
        <v>5.9499999999999869</v>
      </c>
      <c r="N122" s="10">
        <v>5.9499999999999869</v>
      </c>
      <c r="O122" s="3">
        <v>119</v>
      </c>
      <c r="P122" s="10">
        <v>59.5</v>
      </c>
      <c r="Q122" s="10">
        <v>59.5</v>
      </c>
      <c r="R122" s="10"/>
    </row>
    <row r="123" spans="1:18" ht="15" x14ac:dyDescent="0.35">
      <c r="A123" s="4">
        <f t="shared" si="1"/>
        <v>121</v>
      </c>
      <c r="B123" s="2"/>
      <c r="C123" s="5">
        <v>12.1</v>
      </c>
      <c r="D123" s="5">
        <v>12.1</v>
      </c>
      <c r="E123" s="5">
        <v>12.1</v>
      </c>
      <c r="F123" s="6">
        <v>1.2000000000000002</v>
      </c>
      <c r="G123" s="6">
        <v>1.2</v>
      </c>
      <c r="H123" s="10"/>
      <c r="I123" s="3"/>
      <c r="J123" s="3"/>
      <c r="K123" s="3">
        <v>120</v>
      </c>
      <c r="M123" s="11">
        <v>5.9999999999999867</v>
      </c>
      <c r="N123" s="10">
        <v>5.9999999999999867</v>
      </c>
      <c r="O123" s="3">
        <v>120</v>
      </c>
      <c r="P123" s="10">
        <v>60</v>
      </c>
      <c r="Q123" s="10">
        <v>60</v>
      </c>
      <c r="R123" s="10"/>
    </row>
    <row r="124" spans="1:18" ht="15" x14ac:dyDescent="0.35">
      <c r="A124" s="4">
        <f t="shared" si="1"/>
        <v>122</v>
      </c>
      <c r="B124" s="2"/>
      <c r="C124" s="5">
        <v>12.2</v>
      </c>
      <c r="D124" s="5">
        <v>12.2</v>
      </c>
      <c r="E124" s="5">
        <v>12.2</v>
      </c>
      <c r="F124" s="6">
        <v>1.2100000000000002</v>
      </c>
      <c r="G124" s="6">
        <v>1.21</v>
      </c>
      <c r="H124" s="10"/>
      <c r="I124" s="3"/>
      <c r="J124" s="3"/>
      <c r="K124" s="3">
        <v>121</v>
      </c>
      <c r="M124" s="11">
        <v>6.0499999999999865</v>
      </c>
      <c r="N124" s="10">
        <v>6.0499999999999865</v>
      </c>
      <c r="O124" s="3">
        <v>121</v>
      </c>
      <c r="P124" s="10">
        <v>60.5</v>
      </c>
      <c r="Q124" s="10">
        <v>60.5</v>
      </c>
      <c r="R124" s="10"/>
    </row>
    <row r="125" spans="1:18" ht="15" x14ac:dyDescent="0.35">
      <c r="A125" s="4">
        <f t="shared" si="1"/>
        <v>123</v>
      </c>
      <c r="B125" s="2"/>
      <c r="C125" s="5">
        <v>12.3</v>
      </c>
      <c r="D125" s="5">
        <v>12.3</v>
      </c>
      <c r="E125" s="5">
        <v>12.3</v>
      </c>
      <c r="F125" s="6">
        <v>1.2200000000000002</v>
      </c>
      <c r="G125" s="6">
        <v>1.22</v>
      </c>
      <c r="H125" s="10"/>
      <c r="I125" s="3"/>
      <c r="J125" s="3"/>
      <c r="K125" s="3">
        <v>122</v>
      </c>
      <c r="M125" s="11">
        <v>6.0999999999999863</v>
      </c>
      <c r="N125" s="10">
        <v>6.0999999999999863</v>
      </c>
      <c r="O125" s="3">
        <v>122</v>
      </c>
      <c r="P125" s="10">
        <v>61</v>
      </c>
      <c r="Q125" s="10">
        <v>61</v>
      </c>
      <c r="R125" s="10"/>
    </row>
    <row r="126" spans="1:18" ht="15" x14ac:dyDescent="0.35">
      <c r="A126" s="4">
        <f t="shared" si="1"/>
        <v>124</v>
      </c>
      <c r="B126" s="2"/>
      <c r="C126" s="5">
        <v>12.4</v>
      </c>
      <c r="D126" s="5">
        <v>12.4</v>
      </c>
      <c r="E126" s="5">
        <v>12.4</v>
      </c>
      <c r="F126" s="6">
        <v>1.2300000000000002</v>
      </c>
      <c r="G126" s="6">
        <v>1.23</v>
      </c>
      <c r="H126" s="10"/>
      <c r="I126" s="3"/>
      <c r="J126" s="3"/>
      <c r="K126" s="3">
        <v>123</v>
      </c>
      <c r="M126" s="11">
        <v>6.1499999999999861</v>
      </c>
      <c r="N126" s="10">
        <v>6.1499999999999861</v>
      </c>
      <c r="O126" s="3">
        <v>123</v>
      </c>
      <c r="P126" s="10">
        <v>61.5</v>
      </c>
      <c r="Q126" s="10">
        <v>61.5</v>
      </c>
      <c r="R126" s="10"/>
    </row>
    <row r="127" spans="1:18" ht="15" x14ac:dyDescent="0.35">
      <c r="A127" s="4">
        <f t="shared" si="1"/>
        <v>125</v>
      </c>
      <c r="B127" s="2"/>
      <c r="C127" s="5">
        <v>12.5</v>
      </c>
      <c r="D127" s="5">
        <v>12.5</v>
      </c>
      <c r="E127" s="5">
        <v>12.5</v>
      </c>
      <c r="F127" s="6">
        <v>1.2400000000000002</v>
      </c>
      <c r="G127" s="6">
        <v>1.24</v>
      </c>
      <c r="H127" s="10"/>
      <c r="I127" s="3"/>
      <c r="J127" s="3"/>
      <c r="K127" s="3">
        <v>124</v>
      </c>
      <c r="M127" s="11">
        <v>6.199999999999986</v>
      </c>
      <c r="N127" s="10">
        <v>6.199999999999986</v>
      </c>
      <c r="O127" s="3">
        <v>124</v>
      </c>
      <c r="P127" s="10">
        <v>62</v>
      </c>
      <c r="Q127" s="10">
        <v>62</v>
      </c>
      <c r="R127" s="10"/>
    </row>
    <row r="128" spans="1:18" ht="15" x14ac:dyDescent="0.35">
      <c r="A128" s="4">
        <f t="shared" si="1"/>
        <v>126</v>
      </c>
      <c r="B128" s="2"/>
      <c r="C128" s="5">
        <v>12.6</v>
      </c>
      <c r="D128" s="5">
        <v>12.6</v>
      </c>
      <c r="E128" s="5">
        <v>12.6</v>
      </c>
      <c r="F128" s="6">
        <v>1.2500000000000002</v>
      </c>
      <c r="G128" s="6">
        <v>1.25</v>
      </c>
      <c r="H128" s="10"/>
      <c r="I128" s="3"/>
      <c r="J128" s="3"/>
      <c r="K128" s="3">
        <v>125</v>
      </c>
      <c r="M128" s="11">
        <v>6.2499999999999858</v>
      </c>
      <c r="N128" s="10">
        <v>6.2499999999999858</v>
      </c>
      <c r="O128" s="3">
        <v>125</v>
      </c>
      <c r="P128" s="10">
        <v>62.5</v>
      </c>
      <c r="Q128" s="10">
        <v>62.5</v>
      </c>
      <c r="R128" s="10"/>
    </row>
    <row r="129" spans="1:18" ht="15" x14ac:dyDescent="0.35">
      <c r="A129" s="4">
        <f t="shared" si="1"/>
        <v>127</v>
      </c>
      <c r="B129" s="2"/>
      <c r="C129" s="5">
        <v>12.7</v>
      </c>
      <c r="D129" s="5">
        <v>12.7</v>
      </c>
      <c r="E129" s="5">
        <v>12.7</v>
      </c>
      <c r="F129" s="6">
        <v>1.2600000000000002</v>
      </c>
      <c r="G129" s="6">
        <v>1.26</v>
      </c>
      <c r="H129" s="10"/>
      <c r="I129" s="3"/>
      <c r="J129" s="3"/>
      <c r="K129" s="3">
        <v>126</v>
      </c>
      <c r="M129" s="11">
        <v>6.2999999999999856</v>
      </c>
      <c r="N129" s="10">
        <v>6.2999999999999856</v>
      </c>
      <c r="O129" s="3">
        <v>126</v>
      </c>
      <c r="P129" s="10">
        <v>63</v>
      </c>
      <c r="Q129" s="10">
        <v>63</v>
      </c>
      <c r="R129" s="10"/>
    </row>
    <row r="130" spans="1:18" ht="15" x14ac:dyDescent="0.35">
      <c r="A130" s="4">
        <f t="shared" si="1"/>
        <v>128</v>
      </c>
      <c r="B130" s="2"/>
      <c r="C130" s="5">
        <v>12.8</v>
      </c>
      <c r="D130" s="5">
        <v>12.8</v>
      </c>
      <c r="E130" s="5">
        <v>12.8</v>
      </c>
      <c r="F130" s="6">
        <v>1.2700000000000002</v>
      </c>
      <c r="G130" s="6">
        <v>1.27</v>
      </c>
      <c r="H130" s="10"/>
      <c r="I130" s="3"/>
      <c r="J130" s="3"/>
      <c r="K130" s="3">
        <v>127</v>
      </c>
      <c r="M130" s="11">
        <v>6.3499999999999854</v>
      </c>
      <c r="N130" s="10">
        <v>6.3499999999999854</v>
      </c>
      <c r="O130" s="3">
        <v>127</v>
      </c>
      <c r="P130" s="10">
        <v>63.5</v>
      </c>
      <c r="Q130" s="10">
        <v>63.5</v>
      </c>
      <c r="R130" s="10"/>
    </row>
    <row r="131" spans="1:18" ht="15" x14ac:dyDescent="0.35">
      <c r="A131" s="4">
        <f t="shared" si="1"/>
        <v>129</v>
      </c>
      <c r="B131" s="2"/>
      <c r="C131" s="5">
        <v>12.9</v>
      </c>
      <c r="D131" s="5">
        <v>12.9</v>
      </c>
      <c r="E131" s="5">
        <v>12.9</v>
      </c>
      <c r="F131" s="6">
        <v>1.2800000000000002</v>
      </c>
      <c r="G131" s="6">
        <v>1.28</v>
      </c>
      <c r="H131" s="10"/>
      <c r="I131" s="3"/>
      <c r="J131" s="3"/>
      <c r="K131" s="3">
        <v>128</v>
      </c>
      <c r="M131" s="11">
        <v>6.3999999999999853</v>
      </c>
      <c r="N131" s="10">
        <v>6.3999999999999853</v>
      </c>
      <c r="O131" s="3">
        <v>128</v>
      </c>
      <c r="P131" s="10">
        <v>64</v>
      </c>
      <c r="Q131" s="10">
        <v>64</v>
      </c>
      <c r="R131" s="10"/>
    </row>
    <row r="132" spans="1:18" ht="15" x14ac:dyDescent="0.35">
      <c r="A132" s="4">
        <f t="shared" si="1"/>
        <v>130</v>
      </c>
      <c r="B132" s="2"/>
      <c r="C132" s="5">
        <v>13</v>
      </c>
      <c r="D132" s="5">
        <v>13</v>
      </c>
      <c r="E132" s="5">
        <v>13</v>
      </c>
      <c r="F132" s="6">
        <v>1.2900000000000003</v>
      </c>
      <c r="G132" s="6">
        <v>1.29</v>
      </c>
      <c r="H132" s="10"/>
      <c r="I132" s="3"/>
      <c r="J132" s="3"/>
      <c r="K132" s="3">
        <v>129</v>
      </c>
      <c r="M132" s="11">
        <v>6.4499999999999851</v>
      </c>
      <c r="N132" s="10">
        <v>6.4499999999999851</v>
      </c>
      <c r="O132" s="3">
        <v>129</v>
      </c>
      <c r="P132" s="10">
        <v>64.5</v>
      </c>
      <c r="Q132" s="10">
        <v>64.5</v>
      </c>
      <c r="R132" s="10"/>
    </row>
    <row r="133" spans="1:18" ht="15" x14ac:dyDescent="0.35">
      <c r="A133" s="4">
        <f t="shared" ref="A133:A196" si="2">A132+1</f>
        <v>131</v>
      </c>
      <c r="B133" s="2"/>
      <c r="C133" s="5">
        <v>13.1</v>
      </c>
      <c r="D133" s="5">
        <v>13.1</v>
      </c>
      <c r="E133" s="5">
        <v>13.1</v>
      </c>
      <c r="F133" s="6">
        <v>1.3000000000000003</v>
      </c>
      <c r="G133" s="6">
        <v>1.3</v>
      </c>
      <c r="H133" s="10"/>
      <c r="I133" s="3"/>
      <c r="J133" s="3"/>
      <c r="K133" s="3">
        <v>130</v>
      </c>
      <c r="M133" s="11">
        <v>6.4999999999999849</v>
      </c>
      <c r="N133" s="10">
        <v>6.4999999999999849</v>
      </c>
      <c r="O133" s="3">
        <v>130</v>
      </c>
      <c r="P133" s="10">
        <v>65</v>
      </c>
      <c r="Q133" s="10">
        <v>65</v>
      </c>
      <c r="R133" s="10"/>
    </row>
    <row r="134" spans="1:18" ht="15" x14ac:dyDescent="0.35">
      <c r="A134" s="4">
        <f t="shared" si="2"/>
        <v>132</v>
      </c>
      <c r="B134" s="2"/>
      <c r="C134" s="5">
        <v>13.2</v>
      </c>
      <c r="D134" s="5">
        <v>13.2</v>
      </c>
      <c r="E134" s="5">
        <v>13.2</v>
      </c>
      <c r="F134" s="6">
        <v>1.3100000000000003</v>
      </c>
      <c r="G134" s="6">
        <v>1.31</v>
      </c>
      <c r="H134" s="10"/>
      <c r="I134" s="3"/>
      <c r="J134" s="3"/>
      <c r="K134" s="3">
        <v>131</v>
      </c>
      <c r="M134" s="11">
        <v>6.5499999999999847</v>
      </c>
      <c r="N134" s="10">
        <v>6.5499999999999847</v>
      </c>
      <c r="O134" s="3">
        <v>131</v>
      </c>
      <c r="P134" s="10">
        <v>65.5</v>
      </c>
      <c r="Q134" s="10">
        <v>65.5</v>
      </c>
      <c r="R134" s="10"/>
    </row>
    <row r="135" spans="1:18" ht="15" x14ac:dyDescent="0.35">
      <c r="A135" s="4">
        <f t="shared" si="2"/>
        <v>133</v>
      </c>
      <c r="B135" s="2"/>
      <c r="C135" s="5">
        <v>13.3</v>
      </c>
      <c r="D135" s="5">
        <v>13.3</v>
      </c>
      <c r="E135" s="5">
        <v>13.3</v>
      </c>
      <c r="F135" s="6">
        <v>1.3200000000000003</v>
      </c>
      <c r="G135" s="6">
        <v>1.32</v>
      </c>
      <c r="H135" s="10"/>
      <c r="I135" s="3"/>
      <c r="J135" s="3"/>
      <c r="K135" s="3">
        <v>132</v>
      </c>
      <c r="M135" s="11">
        <v>6.5999999999999845</v>
      </c>
      <c r="N135" s="10">
        <v>6.5999999999999845</v>
      </c>
      <c r="O135" s="3">
        <v>132</v>
      </c>
      <c r="P135" s="10">
        <v>66</v>
      </c>
      <c r="Q135" s="10">
        <v>66</v>
      </c>
      <c r="R135" s="10"/>
    </row>
    <row r="136" spans="1:18" ht="15" x14ac:dyDescent="0.35">
      <c r="A136" s="4">
        <f t="shared" si="2"/>
        <v>134</v>
      </c>
      <c r="B136" s="2"/>
      <c r="C136" s="5">
        <v>13.4</v>
      </c>
      <c r="D136" s="5">
        <v>13.4</v>
      </c>
      <c r="E136" s="5">
        <v>13.4</v>
      </c>
      <c r="F136" s="6">
        <v>1.3300000000000003</v>
      </c>
      <c r="G136" s="6">
        <v>1.33</v>
      </c>
      <c r="H136" s="10"/>
      <c r="I136" s="3"/>
      <c r="J136" s="3"/>
      <c r="K136" s="3">
        <v>133</v>
      </c>
      <c r="M136" s="11">
        <v>6.6499999999999844</v>
      </c>
      <c r="N136" s="10">
        <v>6.6499999999999844</v>
      </c>
      <c r="O136" s="3">
        <v>133</v>
      </c>
      <c r="P136" s="10">
        <v>66.5</v>
      </c>
      <c r="Q136" s="10">
        <v>66.5</v>
      </c>
      <c r="R136" s="10"/>
    </row>
    <row r="137" spans="1:18" ht="15" x14ac:dyDescent="0.35">
      <c r="A137" s="4">
        <f t="shared" si="2"/>
        <v>135</v>
      </c>
      <c r="B137" s="2"/>
      <c r="C137" s="5">
        <v>13.5</v>
      </c>
      <c r="D137" s="5">
        <v>13.5</v>
      </c>
      <c r="E137" s="5">
        <v>13.5</v>
      </c>
      <c r="F137" s="6">
        <v>1.3400000000000003</v>
      </c>
      <c r="G137" s="6">
        <v>1.34</v>
      </c>
      <c r="H137" s="10"/>
      <c r="I137" s="3"/>
      <c r="J137" s="3"/>
      <c r="K137" s="3">
        <v>134</v>
      </c>
      <c r="M137" s="11">
        <v>6.6999999999999842</v>
      </c>
      <c r="N137" s="10">
        <v>6.6999999999999842</v>
      </c>
      <c r="O137" s="3">
        <v>134</v>
      </c>
      <c r="P137" s="10">
        <v>67</v>
      </c>
      <c r="Q137" s="10">
        <v>67</v>
      </c>
      <c r="R137" s="10"/>
    </row>
    <row r="138" spans="1:18" ht="15" x14ac:dyDescent="0.35">
      <c r="A138" s="4">
        <f t="shared" si="2"/>
        <v>136</v>
      </c>
      <c r="B138" s="2"/>
      <c r="C138" s="5">
        <v>13.6</v>
      </c>
      <c r="D138" s="5">
        <v>13.6</v>
      </c>
      <c r="E138" s="5">
        <v>13.6</v>
      </c>
      <c r="F138" s="6">
        <v>1.3500000000000003</v>
      </c>
      <c r="G138" s="6">
        <v>1.35</v>
      </c>
      <c r="H138" s="10"/>
      <c r="I138" s="3"/>
      <c r="J138" s="3"/>
      <c r="K138" s="3">
        <v>135</v>
      </c>
      <c r="M138" s="11">
        <v>6.749999999999984</v>
      </c>
      <c r="N138" s="10">
        <v>6.749999999999984</v>
      </c>
      <c r="O138" s="3">
        <v>135</v>
      </c>
      <c r="P138" s="10">
        <v>67.5</v>
      </c>
      <c r="Q138" s="10">
        <v>67.5</v>
      </c>
      <c r="R138" s="10"/>
    </row>
    <row r="139" spans="1:18" ht="15" x14ac:dyDescent="0.35">
      <c r="A139" s="4">
        <f t="shared" si="2"/>
        <v>137</v>
      </c>
      <c r="B139" s="2"/>
      <c r="C139" s="5">
        <v>13.7</v>
      </c>
      <c r="D139" s="5">
        <v>13.7</v>
      </c>
      <c r="E139" s="5">
        <v>13.7</v>
      </c>
      <c r="F139" s="6">
        <v>1.3600000000000003</v>
      </c>
      <c r="G139" s="6">
        <v>1.36</v>
      </c>
      <c r="H139" s="10"/>
      <c r="I139" s="3"/>
      <c r="J139" s="3"/>
      <c r="K139" s="3">
        <v>136</v>
      </c>
      <c r="M139" s="11">
        <v>6.7999999999999838</v>
      </c>
      <c r="N139" s="10">
        <v>6.7999999999999838</v>
      </c>
      <c r="O139" s="3">
        <v>136</v>
      </c>
      <c r="P139" s="10">
        <v>68</v>
      </c>
      <c r="Q139" s="10">
        <v>68</v>
      </c>
      <c r="R139" s="10"/>
    </row>
    <row r="140" spans="1:18" ht="15" x14ac:dyDescent="0.35">
      <c r="A140" s="4">
        <f t="shared" si="2"/>
        <v>138</v>
      </c>
      <c r="B140" s="2"/>
      <c r="C140" s="5">
        <v>13.8</v>
      </c>
      <c r="D140" s="5">
        <v>13.8</v>
      </c>
      <c r="E140" s="5">
        <v>13.8</v>
      </c>
      <c r="F140" s="6">
        <v>1.3700000000000003</v>
      </c>
      <c r="G140" s="6">
        <v>1.37</v>
      </c>
      <c r="H140" s="10"/>
      <c r="I140" s="3"/>
      <c r="J140" s="3"/>
      <c r="K140" s="3">
        <v>137</v>
      </c>
      <c r="M140" s="11">
        <v>6.8499999999999837</v>
      </c>
      <c r="N140" s="10">
        <v>6.8499999999999837</v>
      </c>
      <c r="O140" s="3">
        <v>137</v>
      </c>
      <c r="P140" s="10">
        <v>68.5</v>
      </c>
      <c r="Q140" s="10">
        <v>68.5</v>
      </c>
      <c r="R140" s="10"/>
    </row>
    <row r="141" spans="1:18" ht="15" x14ac:dyDescent="0.35">
      <c r="A141" s="4">
        <f t="shared" si="2"/>
        <v>139</v>
      </c>
      <c r="B141" s="2"/>
      <c r="C141" s="5">
        <v>13.9</v>
      </c>
      <c r="D141" s="5">
        <v>13.9</v>
      </c>
      <c r="E141" s="5">
        <v>13.9</v>
      </c>
      <c r="F141" s="6">
        <v>1.3800000000000003</v>
      </c>
      <c r="G141" s="6">
        <v>1.38</v>
      </c>
      <c r="H141" s="10"/>
      <c r="I141" s="3"/>
      <c r="J141" s="3"/>
      <c r="K141" s="3">
        <v>138</v>
      </c>
      <c r="M141" s="11">
        <v>6.8999999999999835</v>
      </c>
      <c r="N141" s="10">
        <v>6.8999999999999835</v>
      </c>
      <c r="O141" s="3">
        <v>138</v>
      </c>
      <c r="P141" s="10">
        <v>69</v>
      </c>
      <c r="Q141" s="10">
        <v>69</v>
      </c>
      <c r="R141" s="10"/>
    </row>
    <row r="142" spans="1:18" ht="15" x14ac:dyDescent="0.35">
      <c r="A142" s="4">
        <f t="shared" si="2"/>
        <v>140</v>
      </c>
      <c r="B142" s="2"/>
      <c r="C142" s="5">
        <v>14</v>
      </c>
      <c r="D142" s="5">
        <v>14</v>
      </c>
      <c r="E142" s="5">
        <v>14</v>
      </c>
      <c r="F142" s="6">
        <v>1.3900000000000003</v>
      </c>
      <c r="G142" s="6">
        <v>1.39</v>
      </c>
      <c r="H142" s="10"/>
      <c r="I142" s="3"/>
      <c r="J142" s="3"/>
      <c r="K142" s="3">
        <v>139</v>
      </c>
      <c r="M142" s="11">
        <v>6.9499999999999833</v>
      </c>
      <c r="N142" s="10">
        <v>6.9499999999999833</v>
      </c>
      <c r="O142" s="3">
        <v>139</v>
      </c>
      <c r="P142" s="10">
        <v>69.5</v>
      </c>
      <c r="Q142" s="10">
        <v>69.5</v>
      </c>
      <c r="R142" s="10"/>
    </row>
    <row r="143" spans="1:18" ht="15" x14ac:dyDescent="0.35">
      <c r="A143" s="4">
        <f t="shared" si="2"/>
        <v>141</v>
      </c>
      <c r="B143" s="2"/>
      <c r="C143" s="5">
        <v>14.1</v>
      </c>
      <c r="D143" s="5">
        <v>14.1</v>
      </c>
      <c r="E143" s="5">
        <v>14.1</v>
      </c>
      <c r="F143" s="6">
        <v>1.4000000000000004</v>
      </c>
      <c r="G143" s="6">
        <v>1.4</v>
      </c>
      <c r="H143" s="10"/>
      <c r="I143" s="3"/>
      <c r="J143" s="3"/>
      <c r="K143" s="3">
        <v>140</v>
      </c>
      <c r="M143" s="11">
        <v>6.9999999999999831</v>
      </c>
      <c r="N143" s="10">
        <v>6.9999999999999831</v>
      </c>
      <c r="O143" s="3">
        <v>140</v>
      </c>
      <c r="P143" s="10">
        <v>70</v>
      </c>
      <c r="Q143" s="10">
        <v>70</v>
      </c>
      <c r="R143" s="10"/>
    </row>
    <row r="144" spans="1:18" ht="15" x14ac:dyDescent="0.35">
      <c r="A144" s="4">
        <f t="shared" si="2"/>
        <v>142</v>
      </c>
      <c r="B144" s="2"/>
      <c r="C144" s="5">
        <v>14.2</v>
      </c>
      <c r="D144" s="5">
        <v>14.2</v>
      </c>
      <c r="E144" s="5">
        <v>14.2</v>
      </c>
      <c r="F144" s="6">
        <v>1.4100000000000004</v>
      </c>
      <c r="G144" s="6">
        <v>1.41</v>
      </c>
      <c r="H144" s="10"/>
      <c r="I144" s="3"/>
      <c r="J144" s="3"/>
      <c r="K144" s="3">
        <v>141</v>
      </c>
      <c r="M144" s="11">
        <v>7.0499999999999829</v>
      </c>
      <c r="N144" s="10">
        <v>7.0499999999999829</v>
      </c>
      <c r="O144" s="3">
        <v>141</v>
      </c>
      <c r="P144" s="10">
        <v>70.5</v>
      </c>
      <c r="Q144" s="10">
        <v>70.5</v>
      </c>
      <c r="R144" s="10"/>
    </row>
    <row r="145" spans="1:18" ht="15" x14ac:dyDescent="0.35">
      <c r="A145" s="4">
        <f t="shared" si="2"/>
        <v>143</v>
      </c>
      <c r="B145" s="2"/>
      <c r="C145" s="5">
        <v>14.3</v>
      </c>
      <c r="D145" s="5">
        <v>14.3</v>
      </c>
      <c r="E145" s="5">
        <v>14.3</v>
      </c>
      <c r="F145" s="6">
        <v>1.4200000000000004</v>
      </c>
      <c r="G145" s="6">
        <v>1.42</v>
      </c>
      <c r="H145" s="10"/>
      <c r="I145" s="3"/>
      <c r="J145" s="3"/>
      <c r="K145" s="3">
        <v>142</v>
      </c>
      <c r="M145" s="11">
        <v>7.0999999999999828</v>
      </c>
      <c r="N145" s="10">
        <v>7.0999999999999828</v>
      </c>
      <c r="O145" s="3">
        <v>142</v>
      </c>
      <c r="P145" s="10">
        <v>71</v>
      </c>
      <c r="Q145" s="10">
        <v>71</v>
      </c>
      <c r="R145" s="10"/>
    </row>
    <row r="146" spans="1:18" ht="15" x14ac:dyDescent="0.35">
      <c r="A146" s="4">
        <f t="shared" si="2"/>
        <v>144</v>
      </c>
      <c r="B146" s="2"/>
      <c r="C146" s="5">
        <v>14.4</v>
      </c>
      <c r="D146" s="5">
        <v>14.4</v>
      </c>
      <c r="E146" s="5">
        <v>14.4</v>
      </c>
      <c r="F146" s="6">
        <v>1.4300000000000004</v>
      </c>
      <c r="G146" s="6">
        <v>1.43</v>
      </c>
      <c r="H146" s="10"/>
      <c r="I146" s="3"/>
      <c r="J146" s="3"/>
      <c r="K146" s="3">
        <v>143</v>
      </c>
      <c r="M146" s="11">
        <v>7.1499999999999826</v>
      </c>
      <c r="N146" s="10">
        <v>7.1499999999999826</v>
      </c>
      <c r="O146" s="3">
        <v>143</v>
      </c>
      <c r="P146" s="10">
        <v>71.5</v>
      </c>
      <c r="Q146" s="10">
        <v>71.5</v>
      </c>
      <c r="R146" s="10"/>
    </row>
    <row r="147" spans="1:18" ht="15" x14ac:dyDescent="0.35">
      <c r="A147" s="4">
        <f t="shared" si="2"/>
        <v>145</v>
      </c>
      <c r="B147" s="2"/>
      <c r="C147" s="5">
        <v>14.5</v>
      </c>
      <c r="D147" s="5">
        <v>14.5</v>
      </c>
      <c r="E147" s="5">
        <v>14.5</v>
      </c>
      <c r="F147" s="6">
        <v>1.4400000000000004</v>
      </c>
      <c r="G147" s="6">
        <v>1.44</v>
      </c>
      <c r="H147" s="10"/>
      <c r="I147" s="3"/>
      <c r="J147" s="3"/>
      <c r="K147" s="3">
        <v>144</v>
      </c>
      <c r="M147" s="11">
        <v>7.1999999999999824</v>
      </c>
      <c r="N147" s="10">
        <v>7.1999999999999824</v>
      </c>
      <c r="O147" s="3">
        <v>144</v>
      </c>
      <c r="P147" s="10">
        <v>72</v>
      </c>
      <c r="Q147" s="10">
        <v>72</v>
      </c>
      <c r="R147" s="10"/>
    </row>
    <row r="148" spans="1:18" ht="15" x14ac:dyDescent="0.35">
      <c r="A148" s="4">
        <f t="shared" si="2"/>
        <v>146</v>
      </c>
      <c r="B148" s="2"/>
      <c r="C148" s="5">
        <v>14.6</v>
      </c>
      <c r="D148" s="5">
        <v>14.6</v>
      </c>
      <c r="E148" s="5">
        <v>14.6</v>
      </c>
      <c r="F148" s="6">
        <v>1.4500000000000004</v>
      </c>
      <c r="G148" s="6">
        <v>1.45</v>
      </c>
      <c r="H148" s="10"/>
      <c r="I148" s="3"/>
      <c r="J148" s="3"/>
      <c r="K148" s="3">
        <v>145</v>
      </c>
      <c r="M148" s="11">
        <v>7.2499999999999822</v>
      </c>
      <c r="N148" s="10">
        <v>7.2499999999999822</v>
      </c>
      <c r="O148" s="3">
        <v>145</v>
      </c>
      <c r="P148" s="10">
        <v>72.5</v>
      </c>
      <c r="Q148" s="10">
        <v>72.5</v>
      </c>
      <c r="R148" s="10"/>
    </row>
    <row r="149" spans="1:18" ht="15" x14ac:dyDescent="0.35">
      <c r="A149" s="4">
        <f t="shared" si="2"/>
        <v>147</v>
      </c>
      <c r="B149" s="2"/>
      <c r="C149" s="5">
        <v>14.7</v>
      </c>
      <c r="D149" s="5">
        <v>14.7</v>
      </c>
      <c r="E149" s="5">
        <v>14.7</v>
      </c>
      <c r="F149" s="6">
        <v>1.4600000000000004</v>
      </c>
      <c r="G149" s="6">
        <v>1.46</v>
      </c>
      <c r="H149" s="10"/>
      <c r="I149" s="3"/>
      <c r="J149" s="3"/>
      <c r="K149" s="3">
        <v>146</v>
      </c>
      <c r="M149" s="11">
        <v>7.2999999999999821</v>
      </c>
      <c r="N149" s="10">
        <v>7.2999999999999821</v>
      </c>
      <c r="O149" s="3">
        <v>146</v>
      </c>
      <c r="P149" s="10">
        <v>73</v>
      </c>
      <c r="Q149" s="10">
        <v>73</v>
      </c>
      <c r="R149" s="10"/>
    </row>
    <row r="150" spans="1:18" ht="15" x14ac:dyDescent="0.35">
      <c r="A150" s="4">
        <f t="shared" si="2"/>
        <v>148</v>
      </c>
      <c r="B150" s="2"/>
      <c r="C150" s="5">
        <v>14.8</v>
      </c>
      <c r="D150" s="5">
        <v>14.8</v>
      </c>
      <c r="E150" s="5">
        <v>14.8</v>
      </c>
      <c r="F150" s="6">
        <v>1.4700000000000004</v>
      </c>
      <c r="G150" s="6">
        <v>1.47</v>
      </c>
      <c r="H150" s="10"/>
      <c r="I150" s="3"/>
      <c r="J150" s="3"/>
      <c r="K150" s="3">
        <v>147</v>
      </c>
      <c r="M150" s="11">
        <v>7.3499999999999819</v>
      </c>
      <c r="N150" s="10">
        <v>7.3499999999999819</v>
      </c>
      <c r="O150" s="3">
        <v>147</v>
      </c>
      <c r="P150" s="10">
        <v>73.5</v>
      </c>
      <c r="Q150" s="10">
        <v>73.5</v>
      </c>
      <c r="R150" s="10"/>
    </row>
    <row r="151" spans="1:18" ht="15" x14ac:dyDescent="0.35">
      <c r="A151" s="4">
        <f t="shared" si="2"/>
        <v>149</v>
      </c>
      <c r="B151" s="2"/>
      <c r="C151" s="5">
        <v>14.9</v>
      </c>
      <c r="D151" s="5">
        <v>14.9</v>
      </c>
      <c r="E151" s="5">
        <v>14.9</v>
      </c>
      <c r="F151" s="6">
        <v>1.4800000000000004</v>
      </c>
      <c r="G151" s="6">
        <v>1.48</v>
      </c>
      <c r="H151" s="10"/>
      <c r="I151" s="3"/>
      <c r="J151" s="3"/>
      <c r="K151" s="3">
        <v>148</v>
      </c>
      <c r="M151" s="11">
        <v>7.3999999999999817</v>
      </c>
      <c r="N151" s="10">
        <v>7.3999999999999817</v>
      </c>
      <c r="O151" s="3">
        <v>148</v>
      </c>
      <c r="P151" s="10">
        <v>74</v>
      </c>
      <c r="Q151" s="10">
        <v>74</v>
      </c>
      <c r="R151" s="10"/>
    </row>
    <row r="152" spans="1:18" ht="15" x14ac:dyDescent="0.35">
      <c r="A152" s="4">
        <f t="shared" si="2"/>
        <v>150</v>
      </c>
      <c r="B152" s="2"/>
      <c r="C152" s="5">
        <v>15</v>
      </c>
      <c r="D152" s="5">
        <v>15</v>
      </c>
      <c r="E152" s="5">
        <v>15</v>
      </c>
      <c r="F152" s="6">
        <v>1.4900000000000004</v>
      </c>
      <c r="G152" s="6">
        <v>1.49</v>
      </c>
      <c r="H152" s="10"/>
      <c r="I152" s="3"/>
      <c r="J152" s="3"/>
      <c r="K152" s="3">
        <v>149</v>
      </c>
      <c r="M152" s="11">
        <v>7.4499999999999815</v>
      </c>
      <c r="N152" s="10">
        <v>7.4499999999999815</v>
      </c>
      <c r="O152" s="3">
        <v>149</v>
      </c>
      <c r="P152" s="10">
        <v>74.5</v>
      </c>
      <c r="Q152" s="10">
        <v>74.5</v>
      </c>
      <c r="R152" s="10"/>
    </row>
    <row r="153" spans="1:18" ht="15" x14ac:dyDescent="0.35">
      <c r="A153" s="4">
        <f t="shared" si="2"/>
        <v>151</v>
      </c>
      <c r="B153" s="2"/>
      <c r="C153" s="5">
        <v>15.1</v>
      </c>
      <c r="D153" s="5">
        <v>15.1</v>
      </c>
      <c r="E153" s="5">
        <v>15.1</v>
      </c>
      <c r="F153" s="6">
        <v>1.5000000000000004</v>
      </c>
      <c r="G153" s="6">
        <v>1.5</v>
      </c>
      <c r="H153" s="10"/>
      <c r="I153" s="3"/>
      <c r="J153" s="3"/>
      <c r="K153" s="3">
        <v>150</v>
      </c>
      <c r="M153" s="11">
        <v>7.4999999999999813</v>
      </c>
      <c r="N153" s="10">
        <v>7.4999999999999813</v>
      </c>
      <c r="O153" s="3">
        <v>150</v>
      </c>
      <c r="P153" s="10">
        <v>75</v>
      </c>
      <c r="Q153" s="10">
        <v>75</v>
      </c>
      <c r="R153" s="10"/>
    </row>
    <row r="154" spans="1:18" ht="15" x14ac:dyDescent="0.35">
      <c r="A154" s="4">
        <f t="shared" si="2"/>
        <v>152</v>
      </c>
      <c r="B154" s="2"/>
      <c r="C154" s="5">
        <v>15.2</v>
      </c>
      <c r="D154" s="5">
        <v>15.2</v>
      </c>
      <c r="E154" s="5">
        <v>15.2</v>
      </c>
      <c r="F154" s="6">
        <v>1.5100000000000005</v>
      </c>
      <c r="G154" s="6">
        <v>1.51</v>
      </c>
      <c r="H154" s="10"/>
      <c r="I154" s="3"/>
      <c r="J154" s="3"/>
      <c r="K154" s="3">
        <v>151</v>
      </c>
      <c r="M154" s="11">
        <v>7.5499999999999812</v>
      </c>
      <c r="N154" s="10">
        <v>7.5499999999999812</v>
      </c>
      <c r="O154" s="3">
        <v>151</v>
      </c>
      <c r="P154" s="10">
        <v>75.5</v>
      </c>
      <c r="Q154" s="10">
        <v>75.5</v>
      </c>
      <c r="R154" s="10"/>
    </row>
    <row r="155" spans="1:18" ht="15" x14ac:dyDescent="0.35">
      <c r="A155" s="4">
        <f t="shared" si="2"/>
        <v>153</v>
      </c>
      <c r="B155" s="2"/>
      <c r="C155" s="5">
        <v>15.3</v>
      </c>
      <c r="D155" s="5">
        <v>15.3</v>
      </c>
      <c r="E155" s="5">
        <v>15.3</v>
      </c>
      <c r="F155" s="6">
        <v>1.5200000000000005</v>
      </c>
      <c r="G155" s="6">
        <v>1.52</v>
      </c>
      <c r="H155" s="10"/>
      <c r="I155" s="3"/>
      <c r="J155" s="3"/>
      <c r="K155" s="3">
        <v>152</v>
      </c>
      <c r="M155" s="11">
        <v>7.599999999999981</v>
      </c>
      <c r="N155" s="10">
        <v>7.599999999999981</v>
      </c>
      <c r="O155" s="3">
        <v>152</v>
      </c>
      <c r="P155" s="10">
        <v>76</v>
      </c>
      <c r="Q155" s="10">
        <v>76</v>
      </c>
      <c r="R155" s="10"/>
    </row>
    <row r="156" spans="1:18" ht="15" x14ac:dyDescent="0.35">
      <c r="A156" s="4">
        <f t="shared" si="2"/>
        <v>154</v>
      </c>
      <c r="B156" s="2"/>
      <c r="C156" s="5">
        <v>15.4</v>
      </c>
      <c r="D156" s="5">
        <v>15.4</v>
      </c>
      <c r="E156" s="5">
        <v>15.4</v>
      </c>
      <c r="F156" s="6">
        <v>1.5300000000000005</v>
      </c>
      <c r="G156" s="6">
        <v>1.53</v>
      </c>
      <c r="H156" s="10"/>
      <c r="I156" s="3"/>
      <c r="J156" s="3"/>
      <c r="K156" s="3">
        <v>153</v>
      </c>
      <c r="M156" s="11">
        <v>7.6499999999999808</v>
      </c>
      <c r="N156" s="10">
        <v>7.6499999999999808</v>
      </c>
      <c r="O156" s="3">
        <v>153</v>
      </c>
      <c r="P156" s="10">
        <v>76.5</v>
      </c>
      <c r="Q156" s="10">
        <v>76.5</v>
      </c>
      <c r="R156" s="10"/>
    </row>
    <row r="157" spans="1:18" ht="15" x14ac:dyDescent="0.35">
      <c r="A157" s="4">
        <f t="shared" si="2"/>
        <v>155</v>
      </c>
      <c r="B157" s="2"/>
      <c r="C157" s="5">
        <v>15.5</v>
      </c>
      <c r="D157" s="5">
        <v>15.5</v>
      </c>
      <c r="E157" s="5">
        <v>15.5</v>
      </c>
      <c r="F157" s="6">
        <v>1.5400000000000005</v>
      </c>
      <c r="G157" s="6">
        <v>1.54</v>
      </c>
      <c r="H157" s="10"/>
      <c r="I157" s="3"/>
      <c r="J157" s="3"/>
      <c r="K157" s="3">
        <v>154</v>
      </c>
      <c r="M157" s="11">
        <v>7.6999999999999806</v>
      </c>
      <c r="N157" s="10">
        <v>7.6999999999999806</v>
      </c>
      <c r="O157" s="3">
        <v>154</v>
      </c>
      <c r="P157" s="10">
        <v>77</v>
      </c>
      <c r="Q157" s="10">
        <v>77</v>
      </c>
      <c r="R157" s="10"/>
    </row>
    <row r="158" spans="1:18" ht="15" x14ac:dyDescent="0.35">
      <c r="A158" s="4">
        <f t="shared" si="2"/>
        <v>156</v>
      </c>
      <c r="B158" s="2"/>
      <c r="C158" s="5">
        <v>15.6</v>
      </c>
      <c r="D158" s="5">
        <v>15.6</v>
      </c>
      <c r="E158" s="5">
        <v>15.6</v>
      </c>
      <c r="F158" s="6">
        <v>1.5500000000000005</v>
      </c>
      <c r="G158" s="6">
        <v>1.55</v>
      </c>
      <c r="H158" s="10"/>
      <c r="I158" s="3"/>
      <c r="J158" s="3"/>
      <c r="K158" s="3">
        <v>155</v>
      </c>
      <c r="M158" s="11">
        <v>7.7499999999999805</v>
      </c>
      <c r="N158" s="10">
        <v>7.7499999999999805</v>
      </c>
      <c r="O158" s="3">
        <v>155</v>
      </c>
      <c r="P158" s="10">
        <v>77.5</v>
      </c>
      <c r="Q158" s="10">
        <v>77.5</v>
      </c>
      <c r="R158" s="10"/>
    </row>
    <row r="159" spans="1:18" ht="15" x14ac:dyDescent="0.35">
      <c r="A159" s="4">
        <f t="shared" si="2"/>
        <v>157</v>
      </c>
      <c r="B159" s="2"/>
      <c r="C159" s="5">
        <v>15.7</v>
      </c>
      <c r="D159" s="5">
        <v>15.7</v>
      </c>
      <c r="E159" s="5">
        <v>15.7</v>
      </c>
      <c r="F159" s="6">
        <v>1.5600000000000005</v>
      </c>
      <c r="G159" s="6">
        <v>1.56</v>
      </c>
      <c r="H159" s="10"/>
      <c r="I159" s="3"/>
      <c r="J159" s="3"/>
      <c r="K159" s="3">
        <v>156</v>
      </c>
      <c r="M159" s="11">
        <v>7.7999999999999803</v>
      </c>
      <c r="N159" s="10">
        <v>7.7999999999999803</v>
      </c>
      <c r="O159" s="3">
        <v>156</v>
      </c>
      <c r="P159" s="10">
        <v>78</v>
      </c>
      <c r="Q159" s="10">
        <v>78</v>
      </c>
      <c r="R159" s="10"/>
    </row>
    <row r="160" spans="1:18" ht="15" x14ac:dyDescent="0.35">
      <c r="A160" s="4">
        <f t="shared" si="2"/>
        <v>158</v>
      </c>
      <c r="B160" s="2"/>
      <c r="C160" s="5">
        <v>15.8</v>
      </c>
      <c r="D160" s="5">
        <v>15.8</v>
      </c>
      <c r="E160" s="5">
        <v>15.8</v>
      </c>
      <c r="F160" s="6">
        <v>1.5700000000000005</v>
      </c>
      <c r="G160" s="6">
        <v>1.57</v>
      </c>
      <c r="H160" s="10"/>
      <c r="I160" s="3"/>
      <c r="J160" s="3"/>
      <c r="K160" s="3">
        <v>157</v>
      </c>
      <c r="M160" s="11">
        <v>7.8499999999999801</v>
      </c>
      <c r="N160" s="10">
        <v>7.8499999999999801</v>
      </c>
      <c r="O160" s="3">
        <v>157</v>
      </c>
      <c r="P160" s="10">
        <v>78.5</v>
      </c>
      <c r="Q160" s="10">
        <v>78.5</v>
      </c>
      <c r="R160" s="10"/>
    </row>
    <row r="161" spans="1:18" ht="15" x14ac:dyDescent="0.35">
      <c r="A161" s="4">
        <f t="shared" si="2"/>
        <v>159</v>
      </c>
      <c r="B161" s="2"/>
      <c r="C161" s="5">
        <v>15.9</v>
      </c>
      <c r="D161" s="5">
        <v>15.9</v>
      </c>
      <c r="E161" s="5">
        <v>15.9</v>
      </c>
      <c r="F161" s="6">
        <v>1.5800000000000005</v>
      </c>
      <c r="G161" s="6">
        <v>1.58</v>
      </c>
      <c r="H161" s="10"/>
      <c r="I161" s="3"/>
      <c r="J161" s="3"/>
      <c r="K161" s="3">
        <v>158</v>
      </c>
      <c r="M161" s="11">
        <v>7.8999999999999799</v>
      </c>
      <c r="N161" s="10">
        <v>7.8999999999999799</v>
      </c>
      <c r="O161" s="3">
        <v>158</v>
      </c>
      <c r="P161" s="10">
        <v>79</v>
      </c>
      <c r="Q161" s="10">
        <v>79</v>
      </c>
      <c r="R161" s="10"/>
    </row>
    <row r="162" spans="1:18" ht="15" x14ac:dyDescent="0.35">
      <c r="A162" s="4">
        <f t="shared" si="2"/>
        <v>160</v>
      </c>
      <c r="B162" s="2"/>
      <c r="C162" s="5">
        <v>16</v>
      </c>
      <c r="D162" s="5">
        <v>16</v>
      </c>
      <c r="E162" s="5">
        <v>16</v>
      </c>
      <c r="F162" s="6">
        <v>1.5900000000000005</v>
      </c>
      <c r="G162" s="6">
        <v>1.59</v>
      </c>
      <c r="H162" s="10"/>
      <c r="I162" s="3"/>
      <c r="J162" s="3"/>
      <c r="K162" s="3">
        <v>159</v>
      </c>
      <c r="M162" s="11">
        <v>7.9499999999999797</v>
      </c>
      <c r="N162" s="10">
        <v>7.9499999999999797</v>
      </c>
      <c r="O162" s="3">
        <v>159</v>
      </c>
      <c r="P162" s="10">
        <v>79.5</v>
      </c>
      <c r="Q162" s="10">
        <v>79.5</v>
      </c>
      <c r="R162" s="10"/>
    </row>
    <row r="163" spans="1:18" ht="15" x14ac:dyDescent="0.35">
      <c r="A163" s="4">
        <f t="shared" si="2"/>
        <v>161</v>
      </c>
      <c r="B163" s="2"/>
      <c r="C163" s="5">
        <v>16.100000000000001</v>
      </c>
      <c r="D163" s="5">
        <v>16.100000000000001</v>
      </c>
      <c r="E163" s="5">
        <v>16.100000000000001</v>
      </c>
      <c r="F163" s="6">
        <v>1.6000000000000005</v>
      </c>
      <c r="G163" s="6">
        <v>1.6</v>
      </c>
      <c r="H163" s="10"/>
      <c r="I163" s="3"/>
      <c r="J163" s="3"/>
      <c r="K163" s="3">
        <v>160</v>
      </c>
      <c r="M163" s="11">
        <v>7.9999999999999796</v>
      </c>
      <c r="N163" s="10">
        <v>7.9999999999999796</v>
      </c>
      <c r="O163" s="3">
        <v>160</v>
      </c>
      <c r="P163" s="10">
        <v>80</v>
      </c>
      <c r="Q163" s="10">
        <v>80</v>
      </c>
      <c r="R163" s="10"/>
    </row>
    <row r="164" spans="1:18" ht="15" x14ac:dyDescent="0.35">
      <c r="A164" s="4">
        <f t="shared" si="2"/>
        <v>162</v>
      </c>
      <c r="B164" s="2"/>
      <c r="C164" s="5">
        <v>16.2</v>
      </c>
      <c r="D164" s="5">
        <v>16.2</v>
      </c>
      <c r="E164" s="5">
        <v>16.2</v>
      </c>
      <c r="F164" s="6">
        <v>1.6100000000000005</v>
      </c>
      <c r="G164" s="6">
        <v>1.61</v>
      </c>
      <c r="H164" s="10"/>
      <c r="I164" s="3"/>
      <c r="J164" s="3"/>
      <c r="K164" s="3">
        <v>161</v>
      </c>
      <c r="M164" s="11">
        <v>8.0499999999999794</v>
      </c>
      <c r="N164" s="10">
        <v>8.0499999999999794</v>
      </c>
      <c r="O164" s="3">
        <v>161</v>
      </c>
      <c r="P164" s="10">
        <v>80.5</v>
      </c>
      <c r="R164" s="10"/>
    </row>
    <row r="165" spans="1:18" ht="15" x14ac:dyDescent="0.35">
      <c r="A165" s="4">
        <f t="shared" si="2"/>
        <v>163</v>
      </c>
      <c r="B165" s="2"/>
      <c r="C165" s="5">
        <v>16.3</v>
      </c>
      <c r="D165" s="5">
        <v>16.3</v>
      </c>
      <c r="E165" s="5">
        <v>16.3</v>
      </c>
      <c r="F165" s="6">
        <v>1.6200000000000006</v>
      </c>
      <c r="G165" s="6">
        <v>1.62</v>
      </c>
      <c r="H165" s="10"/>
      <c r="I165" s="3"/>
      <c r="J165" s="3"/>
      <c r="K165" s="3">
        <v>162</v>
      </c>
      <c r="M165" s="11">
        <v>8.0999999999999801</v>
      </c>
      <c r="N165" s="10">
        <v>8.0999999999999801</v>
      </c>
      <c r="O165" s="3">
        <v>162</v>
      </c>
      <c r="P165" s="10">
        <v>81</v>
      </c>
      <c r="R165" s="10"/>
    </row>
    <row r="166" spans="1:18" ht="15" x14ac:dyDescent="0.35">
      <c r="A166" s="4">
        <f t="shared" si="2"/>
        <v>164</v>
      </c>
      <c r="B166" s="2"/>
      <c r="C166" s="5">
        <v>16.399999999999999</v>
      </c>
      <c r="D166" s="5">
        <v>16.399999999999999</v>
      </c>
      <c r="E166" s="5">
        <v>16.399999999999999</v>
      </c>
      <c r="F166" s="6">
        <v>1.6300000000000006</v>
      </c>
      <c r="G166" s="6">
        <v>1.63</v>
      </c>
      <c r="H166" s="10"/>
      <c r="I166" s="3"/>
      <c r="J166" s="3"/>
      <c r="K166" s="3">
        <v>163</v>
      </c>
      <c r="M166" s="11">
        <v>8.1499999999999808</v>
      </c>
      <c r="N166" s="10">
        <v>8.1499999999999808</v>
      </c>
      <c r="O166" s="3">
        <v>163</v>
      </c>
      <c r="P166" s="10">
        <v>81.5</v>
      </c>
      <c r="R166" s="10"/>
    </row>
    <row r="167" spans="1:18" ht="15" x14ac:dyDescent="0.35">
      <c r="A167" s="4">
        <f t="shared" si="2"/>
        <v>165</v>
      </c>
      <c r="B167" s="2"/>
      <c r="C167" s="5">
        <v>16.5</v>
      </c>
      <c r="D167" s="5">
        <v>16.5</v>
      </c>
      <c r="E167" s="5">
        <v>16.5</v>
      </c>
      <c r="F167" s="6">
        <v>1.6400000000000006</v>
      </c>
      <c r="G167" s="6">
        <v>1.64</v>
      </c>
      <c r="H167" s="10"/>
      <c r="I167" s="3"/>
      <c r="J167" s="3"/>
      <c r="K167" s="3">
        <v>164</v>
      </c>
      <c r="M167" s="11">
        <v>8.1999999999999815</v>
      </c>
      <c r="N167" s="10">
        <v>8.1999999999999815</v>
      </c>
      <c r="O167" s="3">
        <v>164</v>
      </c>
      <c r="P167" s="10">
        <v>82</v>
      </c>
      <c r="R167" s="10"/>
    </row>
    <row r="168" spans="1:18" ht="15" x14ac:dyDescent="0.35">
      <c r="A168" s="4">
        <f t="shared" si="2"/>
        <v>166</v>
      </c>
      <c r="B168" s="2"/>
      <c r="C168" s="5">
        <v>16.600000000000001</v>
      </c>
      <c r="D168" s="5">
        <v>16.600000000000001</v>
      </c>
      <c r="E168" s="5">
        <v>16.600000000000001</v>
      </c>
      <c r="F168" s="6">
        <v>1.6500000000000006</v>
      </c>
      <c r="G168" s="6">
        <v>1.65</v>
      </c>
      <c r="H168" s="10"/>
      <c r="I168" s="3"/>
      <c r="J168" s="3"/>
      <c r="K168" s="3">
        <v>165</v>
      </c>
      <c r="M168" s="11">
        <v>8.2499999999999822</v>
      </c>
      <c r="N168" s="10">
        <v>8.2499999999999822</v>
      </c>
      <c r="O168" s="3">
        <v>165</v>
      </c>
      <c r="P168" s="10">
        <v>82.5</v>
      </c>
      <c r="R168" s="10"/>
    </row>
    <row r="169" spans="1:18" ht="15" x14ac:dyDescent="0.35">
      <c r="A169" s="4">
        <f t="shared" si="2"/>
        <v>167</v>
      </c>
      <c r="B169" s="2"/>
      <c r="C169" s="5">
        <v>16.7</v>
      </c>
      <c r="D169" s="5">
        <v>16.7</v>
      </c>
      <c r="E169" s="5">
        <v>16.7</v>
      </c>
      <c r="F169" s="6">
        <v>1.6600000000000006</v>
      </c>
      <c r="G169" s="2">
        <v>1.66</v>
      </c>
      <c r="H169" s="10"/>
      <c r="I169" s="3"/>
      <c r="J169" s="3"/>
      <c r="K169" s="3">
        <v>166</v>
      </c>
      <c r="M169" s="11">
        <v>8.2999999999999829</v>
      </c>
      <c r="N169" s="10">
        <v>8.2999999999999829</v>
      </c>
      <c r="O169" s="3">
        <v>166</v>
      </c>
      <c r="P169" s="10">
        <v>83</v>
      </c>
      <c r="R169" s="10"/>
    </row>
    <row r="170" spans="1:18" ht="15" x14ac:dyDescent="0.35">
      <c r="A170" s="4">
        <f t="shared" si="2"/>
        <v>168</v>
      </c>
      <c r="B170" s="2"/>
      <c r="C170" s="5">
        <v>16.8</v>
      </c>
      <c r="D170" s="5">
        <v>16.8</v>
      </c>
      <c r="E170" s="5">
        <v>16.8</v>
      </c>
      <c r="F170" s="6">
        <v>1.6700000000000006</v>
      </c>
      <c r="G170" s="2">
        <v>1.67</v>
      </c>
      <c r="H170" s="10"/>
      <c r="I170" s="3"/>
      <c r="J170" s="3"/>
      <c r="K170" s="3">
        <v>167</v>
      </c>
      <c r="M170" s="11">
        <v>8.3499999999999837</v>
      </c>
      <c r="N170" s="10">
        <v>8.3499999999999837</v>
      </c>
      <c r="O170" s="3">
        <v>167</v>
      </c>
      <c r="P170" s="10">
        <v>83.5</v>
      </c>
      <c r="R170" s="10"/>
    </row>
    <row r="171" spans="1:18" ht="15" x14ac:dyDescent="0.35">
      <c r="A171" s="4">
        <f t="shared" si="2"/>
        <v>169</v>
      </c>
      <c r="B171" s="2"/>
      <c r="C171" s="5">
        <v>16.899999999999999</v>
      </c>
      <c r="D171" s="5">
        <v>16.899999999999999</v>
      </c>
      <c r="E171" s="5">
        <v>16.899999999999999</v>
      </c>
      <c r="F171" s="6">
        <v>1.6800000000000006</v>
      </c>
      <c r="G171" s="2">
        <v>1.68</v>
      </c>
      <c r="H171" s="10"/>
      <c r="I171" s="3"/>
      <c r="J171" s="3"/>
      <c r="K171" s="3">
        <v>168</v>
      </c>
      <c r="M171" s="11">
        <v>8.3999999999999844</v>
      </c>
      <c r="N171" s="10">
        <v>8.3999999999999844</v>
      </c>
      <c r="O171" s="3">
        <v>168</v>
      </c>
      <c r="P171" s="10">
        <v>84</v>
      </c>
      <c r="R171" s="10"/>
    </row>
    <row r="172" spans="1:18" ht="15" x14ac:dyDescent="0.35">
      <c r="A172" s="4">
        <f t="shared" si="2"/>
        <v>170</v>
      </c>
      <c r="B172" s="2"/>
      <c r="C172" s="5">
        <v>17</v>
      </c>
      <c r="D172" s="5">
        <v>17</v>
      </c>
      <c r="E172" s="5">
        <v>17</v>
      </c>
      <c r="F172" s="6">
        <v>1.6900000000000006</v>
      </c>
      <c r="G172" s="2">
        <v>1.69</v>
      </c>
      <c r="H172" s="10"/>
      <c r="I172" s="3"/>
      <c r="J172" s="3"/>
      <c r="K172" s="3">
        <v>169</v>
      </c>
      <c r="M172" s="11">
        <v>8.4499999999999851</v>
      </c>
      <c r="N172" s="10">
        <v>8.4499999999999851</v>
      </c>
      <c r="O172" s="3">
        <v>169</v>
      </c>
      <c r="P172" s="10">
        <v>84.5</v>
      </c>
      <c r="R172" s="10"/>
    </row>
    <row r="173" spans="1:18" ht="15" x14ac:dyDescent="0.35">
      <c r="A173" s="4">
        <f t="shared" si="2"/>
        <v>171</v>
      </c>
      <c r="B173" s="2"/>
      <c r="C173" s="5">
        <v>17.100000000000001</v>
      </c>
      <c r="D173" s="5">
        <v>17.100000000000001</v>
      </c>
      <c r="E173" s="5">
        <v>17.100000000000001</v>
      </c>
      <c r="F173" s="6">
        <v>1.7000000000000006</v>
      </c>
      <c r="G173" s="2">
        <v>1.7</v>
      </c>
      <c r="H173" s="10"/>
      <c r="I173" s="3"/>
      <c r="J173" s="3"/>
      <c r="K173" s="3">
        <v>170</v>
      </c>
      <c r="M173" s="11">
        <v>8.4999999999999858</v>
      </c>
      <c r="N173" s="10">
        <v>8.4999999999999858</v>
      </c>
      <c r="O173" s="3">
        <v>170</v>
      </c>
      <c r="P173" s="10">
        <v>85</v>
      </c>
      <c r="R173" s="10"/>
    </row>
    <row r="174" spans="1:18" ht="15" x14ac:dyDescent="0.35">
      <c r="A174" s="4">
        <f t="shared" si="2"/>
        <v>172</v>
      </c>
      <c r="B174" s="2"/>
      <c r="C174" s="5">
        <v>17.2</v>
      </c>
      <c r="D174" s="5">
        <v>17.2</v>
      </c>
      <c r="E174" s="5">
        <v>17.2</v>
      </c>
      <c r="F174" s="6"/>
      <c r="G174" s="2">
        <v>1.71</v>
      </c>
      <c r="H174" s="10"/>
      <c r="I174" s="3"/>
      <c r="J174" s="3"/>
      <c r="K174" s="3">
        <v>171</v>
      </c>
      <c r="M174" s="11">
        <v>8.5499999999999865</v>
      </c>
      <c r="N174" s="10">
        <v>8.5499999999999865</v>
      </c>
      <c r="O174" s="3">
        <v>171</v>
      </c>
      <c r="P174" s="10">
        <v>85.5</v>
      </c>
      <c r="R174" s="10"/>
    </row>
    <row r="175" spans="1:18" ht="15" x14ac:dyDescent="0.35">
      <c r="A175" s="4">
        <f t="shared" si="2"/>
        <v>173</v>
      </c>
      <c r="B175" s="2"/>
      <c r="C175" s="5">
        <v>17.3</v>
      </c>
      <c r="D175" s="5">
        <v>17.3</v>
      </c>
      <c r="E175" s="5">
        <v>17.3</v>
      </c>
      <c r="F175" s="6"/>
      <c r="G175" s="2">
        <v>1.72</v>
      </c>
      <c r="H175" s="10"/>
      <c r="I175" s="3"/>
      <c r="J175" s="3"/>
      <c r="K175" s="3">
        <v>172</v>
      </c>
      <c r="M175" s="11">
        <v>8.5999999999999872</v>
      </c>
      <c r="N175" s="10">
        <v>8.5999999999999872</v>
      </c>
      <c r="O175" s="3">
        <v>172</v>
      </c>
      <c r="P175" s="10">
        <v>86</v>
      </c>
      <c r="R175" s="10"/>
    </row>
    <row r="176" spans="1:18" ht="15" x14ac:dyDescent="0.35">
      <c r="A176" s="4">
        <f t="shared" si="2"/>
        <v>174</v>
      </c>
      <c r="B176" s="2"/>
      <c r="C176" s="5">
        <v>17.399999999999999</v>
      </c>
      <c r="D176" s="5">
        <v>17.399999999999999</v>
      </c>
      <c r="E176" s="5">
        <v>17.399999999999999</v>
      </c>
      <c r="F176" s="6"/>
      <c r="G176" s="2">
        <v>1.73</v>
      </c>
      <c r="H176" s="10"/>
      <c r="I176" s="3"/>
      <c r="J176" s="3"/>
      <c r="K176" s="3">
        <v>173</v>
      </c>
      <c r="M176" s="11">
        <v>8.6499999999999879</v>
      </c>
      <c r="N176" s="10">
        <v>8.6499999999999879</v>
      </c>
      <c r="O176" s="3">
        <v>173</v>
      </c>
      <c r="P176" s="10">
        <v>86.5</v>
      </c>
      <c r="R176" s="10"/>
    </row>
    <row r="177" spans="1:18" ht="15" x14ac:dyDescent="0.35">
      <c r="A177" s="4">
        <f t="shared" si="2"/>
        <v>175</v>
      </c>
      <c r="B177" s="2"/>
      <c r="C177" s="5">
        <v>17.5</v>
      </c>
      <c r="D177" s="5">
        <v>17.5</v>
      </c>
      <c r="E177" s="5">
        <v>17.5</v>
      </c>
      <c r="F177" s="6"/>
      <c r="G177" s="2">
        <v>1.74</v>
      </c>
      <c r="H177" s="10"/>
      <c r="I177" s="3"/>
      <c r="J177" s="3"/>
      <c r="K177" s="3">
        <v>174</v>
      </c>
      <c r="M177" s="11">
        <v>8.6999999999999886</v>
      </c>
      <c r="N177" s="10">
        <v>8.6999999999999886</v>
      </c>
      <c r="O177" s="3">
        <v>174</v>
      </c>
      <c r="P177" s="10">
        <v>87</v>
      </c>
      <c r="R177" s="10"/>
    </row>
    <row r="178" spans="1:18" ht="15" x14ac:dyDescent="0.35">
      <c r="A178" s="4">
        <f t="shared" si="2"/>
        <v>176</v>
      </c>
      <c r="B178" s="2"/>
      <c r="C178" s="5">
        <v>17.600000000000001</v>
      </c>
      <c r="D178" s="5">
        <v>17.600000000000001</v>
      </c>
      <c r="E178" s="5">
        <v>17.600000000000001</v>
      </c>
      <c r="F178" s="6"/>
      <c r="G178" s="2">
        <v>1.75</v>
      </c>
      <c r="H178" s="10"/>
      <c r="I178" s="3"/>
      <c r="J178" s="3"/>
      <c r="K178" s="3">
        <v>175</v>
      </c>
      <c r="M178" s="11">
        <v>8.7499999999999893</v>
      </c>
      <c r="N178" s="10">
        <v>8.7499999999999893</v>
      </c>
      <c r="O178" s="3">
        <v>175</v>
      </c>
      <c r="P178" s="10">
        <v>87.5</v>
      </c>
      <c r="R178" s="10"/>
    </row>
    <row r="179" spans="1:18" ht="15" x14ac:dyDescent="0.35">
      <c r="A179" s="4">
        <f t="shared" si="2"/>
        <v>177</v>
      </c>
      <c r="B179" s="2"/>
      <c r="C179" s="5">
        <v>17.7</v>
      </c>
      <c r="D179" s="5">
        <v>17.7</v>
      </c>
      <c r="E179" s="5">
        <v>17.7</v>
      </c>
      <c r="F179" s="6"/>
      <c r="G179" s="6">
        <v>1.76</v>
      </c>
      <c r="H179" s="10"/>
      <c r="I179" s="3"/>
      <c r="J179" s="3"/>
      <c r="K179" s="3">
        <v>176</v>
      </c>
      <c r="M179" s="11">
        <v>8.7999999999999901</v>
      </c>
      <c r="N179" s="10">
        <v>8.7999999999999901</v>
      </c>
      <c r="O179" s="3">
        <v>176</v>
      </c>
      <c r="P179" s="10">
        <v>88</v>
      </c>
      <c r="R179" s="10"/>
    </row>
    <row r="180" spans="1:18" ht="15" x14ac:dyDescent="0.35">
      <c r="A180" s="4">
        <f t="shared" si="2"/>
        <v>178</v>
      </c>
      <c r="B180" s="2"/>
      <c r="C180" s="5">
        <v>17.8</v>
      </c>
      <c r="D180" s="5">
        <v>17.8</v>
      </c>
      <c r="E180" s="5">
        <v>17.8</v>
      </c>
      <c r="F180" s="6"/>
      <c r="G180" s="6">
        <v>1.77</v>
      </c>
      <c r="H180" s="10"/>
      <c r="I180" s="3"/>
      <c r="J180" s="3"/>
      <c r="K180" s="3">
        <v>177</v>
      </c>
      <c r="M180" s="11">
        <v>8.8499999999999908</v>
      </c>
      <c r="N180" s="10">
        <v>8.8499999999999908</v>
      </c>
      <c r="O180" s="3">
        <v>177</v>
      </c>
      <c r="P180" s="10">
        <v>88.5</v>
      </c>
      <c r="R180" s="10"/>
    </row>
    <row r="181" spans="1:18" ht="15" x14ac:dyDescent="0.35">
      <c r="A181" s="4">
        <f t="shared" si="2"/>
        <v>179</v>
      </c>
      <c r="B181" s="2"/>
      <c r="C181" s="5">
        <v>17.899999999999999</v>
      </c>
      <c r="D181" s="5">
        <v>17.899999999999999</v>
      </c>
      <c r="E181" s="5">
        <v>17.899999999999999</v>
      </c>
      <c r="F181" s="6"/>
      <c r="G181" s="6">
        <v>1.78</v>
      </c>
      <c r="H181" s="10"/>
      <c r="I181" s="3"/>
      <c r="J181" s="3"/>
      <c r="K181" s="3">
        <v>178</v>
      </c>
      <c r="M181" s="11">
        <v>8.8999999999999915</v>
      </c>
      <c r="N181" s="10">
        <v>8.8999999999999915</v>
      </c>
      <c r="O181" s="3">
        <v>178</v>
      </c>
      <c r="P181" s="10">
        <v>89</v>
      </c>
      <c r="R181" s="10"/>
    </row>
    <row r="182" spans="1:18" ht="15" x14ac:dyDescent="0.35">
      <c r="A182" s="4">
        <f t="shared" si="2"/>
        <v>180</v>
      </c>
      <c r="B182" s="2"/>
      <c r="C182" s="5">
        <v>18</v>
      </c>
      <c r="D182" s="5">
        <v>18</v>
      </c>
      <c r="E182" s="5">
        <v>18</v>
      </c>
      <c r="F182" s="6"/>
      <c r="G182" s="6">
        <v>1.79</v>
      </c>
      <c r="H182" s="10"/>
      <c r="I182" s="3"/>
      <c r="J182" s="3"/>
      <c r="K182" s="3">
        <v>179</v>
      </c>
      <c r="M182" s="11">
        <v>8.9499999999999922</v>
      </c>
      <c r="N182" s="10">
        <v>8.9499999999999922</v>
      </c>
      <c r="O182" s="3">
        <v>179</v>
      </c>
      <c r="P182" s="10">
        <v>89.5</v>
      </c>
      <c r="R182" s="10"/>
    </row>
    <row r="183" spans="1:18" ht="15" x14ac:dyDescent="0.35">
      <c r="A183" s="4">
        <f t="shared" si="2"/>
        <v>181</v>
      </c>
      <c r="B183" s="2"/>
      <c r="C183" s="5">
        <v>18.100000000000001</v>
      </c>
      <c r="D183" s="5">
        <v>18.100000000000001</v>
      </c>
      <c r="E183" s="5">
        <v>18.100000000000001</v>
      </c>
      <c r="F183" s="6"/>
      <c r="G183" s="6">
        <v>1.8</v>
      </c>
      <c r="H183" s="10"/>
      <c r="I183" s="3"/>
      <c r="J183" s="3"/>
      <c r="K183" s="3">
        <v>180</v>
      </c>
      <c r="M183" s="11">
        <v>8.9999999999999929</v>
      </c>
      <c r="N183" s="10">
        <v>8.9999999999999929</v>
      </c>
      <c r="O183" s="3">
        <v>180</v>
      </c>
      <c r="P183" s="10">
        <v>90</v>
      </c>
      <c r="R183" s="10"/>
    </row>
    <row r="184" spans="1:18" ht="15" x14ac:dyDescent="0.35">
      <c r="A184" s="4">
        <f t="shared" si="2"/>
        <v>182</v>
      </c>
      <c r="B184" s="2"/>
      <c r="C184" s="5">
        <v>18.2</v>
      </c>
      <c r="D184" s="5">
        <v>18.2</v>
      </c>
      <c r="E184" s="5">
        <v>18.2</v>
      </c>
      <c r="F184" s="6"/>
      <c r="G184" s="6">
        <v>1.81</v>
      </c>
      <c r="H184" s="10"/>
      <c r="I184" s="3"/>
      <c r="J184" s="3"/>
      <c r="K184" s="3">
        <v>181</v>
      </c>
      <c r="M184" s="11">
        <v>9.0499999999999936</v>
      </c>
      <c r="N184" s="10">
        <v>9.0499999999999936</v>
      </c>
      <c r="O184" s="3">
        <v>181</v>
      </c>
      <c r="P184" s="10">
        <v>90.5</v>
      </c>
      <c r="R184" s="10"/>
    </row>
    <row r="185" spans="1:18" ht="15" x14ac:dyDescent="0.35">
      <c r="A185" s="4">
        <f t="shared" si="2"/>
        <v>183</v>
      </c>
      <c r="B185" s="2"/>
      <c r="C185" s="5">
        <v>18.3</v>
      </c>
      <c r="D185" s="5">
        <v>18.3</v>
      </c>
      <c r="E185" s="5">
        <v>18.3</v>
      </c>
      <c r="F185" s="6"/>
      <c r="G185" s="6">
        <v>1.82</v>
      </c>
      <c r="H185" s="10"/>
      <c r="I185" s="3"/>
      <c r="J185" s="3"/>
      <c r="K185" s="3">
        <v>182</v>
      </c>
      <c r="M185" s="11">
        <v>9.0999999999999943</v>
      </c>
      <c r="N185" s="10">
        <v>9.0999999999999943</v>
      </c>
      <c r="O185" s="3">
        <v>182</v>
      </c>
      <c r="P185" s="10">
        <v>91</v>
      </c>
      <c r="R185" s="10"/>
    </row>
    <row r="186" spans="1:18" ht="15" x14ac:dyDescent="0.35">
      <c r="A186" s="4">
        <f t="shared" si="2"/>
        <v>184</v>
      </c>
      <c r="B186" s="2"/>
      <c r="C186" s="5">
        <v>18.399999999999999</v>
      </c>
      <c r="D186" s="5">
        <v>18.399999999999999</v>
      </c>
      <c r="E186" s="5">
        <v>18.399999999999999</v>
      </c>
      <c r="F186" s="6"/>
      <c r="G186" s="6">
        <v>1.83</v>
      </c>
      <c r="H186" s="10"/>
      <c r="I186" s="3"/>
      <c r="J186" s="3"/>
      <c r="K186" s="3">
        <v>183</v>
      </c>
      <c r="M186" s="11">
        <v>9.149999999999995</v>
      </c>
      <c r="N186" s="10">
        <v>9.149999999999995</v>
      </c>
      <c r="O186" s="3">
        <v>183</v>
      </c>
      <c r="P186" s="10">
        <v>91.5</v>
      </c>
      <c r="R186" s="10"/>
    </row>
    <row r="187" spans="1:18" ht="15" x14ac:dyDescent="0.35">
      <c r="A187" s="4">
        <f t="shared" si="2"/>
        <v>185</v>
      </c>
      <c r="B187" s="2"/>
      <c r="C187" s="5">
        <v>18.5</v>
      </c>
      <c r="D187" s="5">
        <v>18.5</v>
      </c>
      <c r="E187" s="5">
        <v>18.5</v>
      </c>
      <c r="F187" s="6"/>
      <c r="G187" s="6">
        <v>1.84</v>
      </c>
      <c r="H187" s="3"/>
      <c r="I187" s="3"/>
      <c r="J187" s="3"/>
      <c r="K187" s="3">
        <v>184</v>
      </c>
      <c r="M187" s="11">
        <v>9.1999999999999957</v>
      </c>
      <c r="N187" s="10">
        <v>9.1999999999999957</v>
      </c>
      <c r="O187" s="3">
        <v>184</v>
      </c>
      <c r="P187" s="10">
        <v>92</v>
      </c>
      <c r="R187" s="10"/>
    </row>
    <row r="188" spans="1:18" ht="15" x14ac:dyDescent="0.35">
      <c r="A188" s="4">
        <f t="shared" si="2"/>
        <v>186</v>
      </c>
      <c r="B188" s="2"/>
      <c r="C188" s="5">
        <v>18.600000000000001</v>
      </c>
      <c r="D188" s="5">
        <v>18.600000000000001</v>
      </c>
      <c r="E188" s="5">
        <v>18.600000000000001</v>
      </c>
      <c r="F188" s="6"/>
      <c r="G188" s="6">
        <v>1.85</v>
      </c>
      <c r="H188" s="3"/>
      <c r="I188" s="3"/>
      <c r="J188" s="3"/>
      <c r="K188" s="3">
        <v>185</v>
      </c>
      <c r="M188" s="11">
        <v>9.2499999999999964</v>
      </c>
      <c r="N188" s="10">
        <v>9.2499999999999964</v>
      </c>
      <c r="O188" s="3">
        <v>185</v>
      </c>
      <c r="P188" s="10">
        <v>92.5</v>
      </c>
      <c r="R188" s="10"/>
    </row>
    <row r="189" spans="1:18" ht="15" x14ac:dyDescent="0.35">
      <c r="A189" s="4">
        <f t="shared" si="2"/>
        <v>187</v>
      </c>
      <c r="B189" s="2"/>
      <c r="C189" s="5">
        <v>18.7</v>
      </c>
      <c r="D189" s="5">
        <v>18.7</v>
      </c>
      <c r="E189" s="5">
        <v>18.7</v>
      </c>
      <c r="F189" s="6"/>
      <c r="G189" s="6">
        <v>1.86</v>
      </c>
      <c r="H189" s="3"/>
      <c r="I189" s="3"/>
      <c r="J189" s="3"/>
      <c r="K189" s="3">
        <v>186</v>
      </c>
      <c r="M189" s="11">
        <v>9.2999999999999972</v>
      </c>
      <c r="N189" s="10">
        <v>9.2999999999999972</v>
      </c>
      <c r="O189" s="3">
        <v>186</v>
      </c>
      <c r="P189" s="10">
        <v>93</v>
      </c>
      <c r="R189" s="10"/>
    </row>
    <row r="190" spans="1:18" ht="15" x14ac:dyDescent="0.35">
      <c r="A190" s="4">
        <f t="shared" si="2"/>
        <v>188</v>
      </c>
      <c r="B190" s="2"/>
      <c r="C190" s="5">
        <v>18.8</v>
      </c>
      <c r="D190" s="5">
        <v>18.8</v>
      </c>
      <c r="E190" s="5">
        <v>18.8</v>
      </c>
      <c r="F190" s="6"/>
      <c r="G190" s="6">
        <v>1.87</v>
      </c>
      <c r="H190" s="3"/>
      <c r="I190" s="3"/>
      <c r="J190" s="3"/>
      <c r="K190" s="3">
        <v>187</v>
      </c>
      <c r="M190" s="11">
        <v>9.3499999999999979</v>
      </c>
      <c r="N190" s="10">
        <v>9.3499999999999979</v>
      </c>
      <c r="O190" s="3">
        <v>187</v>
      </c>
      <c r="P190" s="10">
        <v>93.5</v>
      </c>
      <c r="R190" s="10"/>
    </row>
    <row r="191" spans="1:18" ht="15" x14ac:dyDescent="0.35">
      <c r="A191" s="4">
        <f t="shared" si="2"/>
        <v>189</v>
      </c>
      <c r="B191" s="2"/>
      <c r="C191" s="5">
        <v>18.899999999999999</v>
      </c>
      <c r="D191" s="5">
        <v>18.899999999999999</v>
      </c>
      <c r="E191" s="5">
        <v>18.899999999999999</v>
      </c>
      <c r="F191" s="6"/>
      <c r="G191" s="6">
        <v>1.8800000000000001</v>
      </c>
      <c r="H191" s="3"/>
      <c r="I191" s="3"/>
      <c r="J191" s="3"/>
      <c r="K191" s="3">
        <v>188</v>
      </c>
      <c r="M191" s="11">
        <v>9.3999999999999986</v>
      </c>
      <c r="N191" s="10">
        <v>9.3999999999999986</v>
      </c>
      <c r="O191" s="3">
        <v>188</v>
      </c>
      <c r="P191" s="10">
        <v>94</v>
      </c>
      <c r="R191" s="10"/>
    </row>
    <row r="192" spans="1:18" ht="15" x14ac:dyDescent="0.35">
      <c r="A192" s="4">
        <f t="shared" si="2"/>
        <v>190</v>
      </c>
      <c r="B192" s="2"/>
      <c r="C192" s="5">
        <v>19</v>
      </c>
      <c r="D192" s="5">
        <v>19</v>
      </c>
      <c r="E192" s="5">
        <v>19</v>
      </c>
      <c r="F192" s="6"/>
      <c r="G192" s="6">
        <v>1.8900000000000001</v>
      </c>
      <c r="H192" s="3"/>
      <c r="I192" s="3"/>
      <c r="J192" s="3"/>
      <c r="K192" s="3">
        <v>189</v>
      </c>
      <c r="M192" s="11">
        <v>9.4499999999999993</v>
      </c>
      <c r="N192" s="10">
        <v>9.4499999999999993</v>
      </c>
      <c r="O192" s="3">
        <v>189</v>
      </c>
      <c r="P192" s="10">
        <v>94.5</v>
      </c>
      <c r="R192" s="10"/>
    </row>
    <row r="193" spans="1:18" ht="15" x14ac:dyDescent="0.35">
      <c r="A193" s="4">
        <f t="shared" si="2"/>
        <v>191</v>
      </c>
      <c r="B193" s="2"/>
      <c r="C193" s="5">
        <v>19.100000000000001</v>
      </c>
      <c r="D193" s="5">
        <v>19.100000000000001</v>
      </c>
      <c r="E193" s="5">
        <v>19.100000000000001</v>
      </c>
      <c r="F193" s="6"/>
      <c r="G193" s="6">
        <v>1.9000000000000001</v>
      </c>
      <c r="H193" s="3"/>
      <c r="I193" s="3"/>
      <c r="J193" s="3"/>
      <c r="K193" s="3">
        <v>190</v>
      </c>
      <c r="M193" s="11">
        <v>9.5</v>
      </c>
      <c r="N193" s="10">
        <v>9.5</v>
      </c>
      <c r="O193" s="3">
        <v>190</v>
      </c>
      <c r="P193" s="10">
        <v>95</v>
      </c>
      <c r="R193" s="10"/>
    </row>
    <row r="194" spans="1:18" ht="15" x14ac:dyDescent="0.35">
      <c r="A194" s="4">
        <f t="shared" si="2"/>
        <v>192</v>
      </c>
      <c r="B194" s="2"/>
      <c r="C194" s="5">
        <v>19.2</v>
      </c>
      <c r="D194" s="5">
        <v>19.2</v>
      </c>
      <c r="E194" s="5">
        <v>19.2</v>
      </c>
      <c r="F194" s="6"/>
      <c r="G194" s="6">
        <v>1.9100000000000001</v>
      </c>
      <c r="H194" s="3"/>
      <c r="I194" s="3"/>
      <c r="J194" s="3"/>
      <c r="K194" s="3">
        <v>191</v>
      </c>
      <c r="M194" s="11">
        <v>9.5500000000000007</v>
      </c>
      <c r="N194" s="10">
        <v>9.5500000000000007</v>
      </c>
      <c r="O194" s="3">
        <v>191</v>
      </c>
      <c r="P194" s="10">
        <v>95.5</v>
      </c>
      <c r="R194" s="10"/>
    </row>
    <row r="195" spans="1:18" ht="15" x14ac:dyDescent="0.35">
      <c r="A195" s="4">
        <f t="shared" si="2"/>
        <v>193</v>
      </c>
      <c r="B195" s="2"/>
      <c r="C195" s="5">
        <v>19.3</v>
      </c>
      <c r="D195" s="5">
        <v>19.3</v>
      </c>
      <c r="E195" s="5">
        <v>19.3</v>
      </c>
      <c r="F195" s="6"/>
      <c r="G195" s="6">
        <v>1.9200000000000002</v>
      </c>
      <c r="H195" s="3"/>
      <c r="I195" s="3"/>
      <c r="J195" s="3"/>
      <c r="K195" s="3">
        <v>192</v>
      </c>
      <c r="M195" s="11">
        <v>9.6000000000000014</v>
      </c>
      <c r="N195" s="10">
        <v>9.6000000000000014</v>
      </c>
      <c r="O195" s="3">
        <v>192</v>
      </c>
      <c r="P195" s="10">
        <v>96</v>
      </c>
      <c r="R195" s="10"/>
    </row>
    <row r="196" spans="1:18" ht="15" x14ac:dyDescent="0.35">
      <c r="A196" s="4">
        <f t="shared" si="2"/>
        <v>194</v>
      </c>
      <c r="B196" s="2"/>
      <c r="C196" s="5">
        <v>19.399999999999999</v>
      </c>
      <c r="D196" s="5">
        <v>19.399999999999999</v>
      </c>
      <c r="E196" s="5">
        <v>19.399999999999999</v>
      </c>
      <c r="F196" s="6"/>
      <c r="G196" s="6">
        <v>1.9300000000000002</v>
      </c>
      <c r="H196" s="3"/>
      <c r="I196" s="3"/>
      <c r="J196" s="3"/>
      <c r="K196" s="3">
        <v>193</v>
      </c>
      <c r="M196" s="11">
        <v>9.6500000000000021</v>
      </c>
      <c r="N196" s="10">
        <v>9.6500000000000021</v>
      </c>
      <c r="O196" s="3">
        <v>193</v>
      </c>
      <c r="P196" s="10">
        <v>96.5</v>
      </c>
      <c r="R196" s="10"/>
    </row>
    <row r="197" spans="1:18" ht="15" x14ac:dyDescent="0.35">
      <c r="A197" s="4">
        <f t="shared" ref="A197:A260" si="3">A196+1</f>
        <v>195</v>
      </c>
      <c r="B197" s="2"/>
      <c r="C197" s="5">
        <v>19.5</v>
      </c>
      <c r="D197" s="5">
        <v>19.5</v>
      </c>
      <c r="E197" s="5">
        <v>19.5</v>
      </c>
      <c r="F197" s="6"/>
      <c r="G197" s="6">
        <v>1.9400000000000002</v>
      </c>
      <c r="H197" s="3"/>
      <c r="I197" s="3"/>
      <c r="J197" s="3"/>
      <c r="K197" s="3">
        <v>194</v>
      </c>
      <c r="M197" s="11">
        <v>9.7000000000000028</v>
      </c>
      <c r="N197" s="10">
        <v>9.7000000000000028</v>
      </c>
      <c r="O197" s="3">
        <v>194</v>
      </c>
      <c r="P197" s="10">
        <v>97</v>
      </c>
      <c r="R197" s="10"/>
    </row>
    <row r="198" spans="1:18" ht="15" x14ac:dyDescent="0.35">
      <c r="A198" s="4">
        <f t="shared" si="3"/>
        <v>196</v>
      </c>
      <c r="B198" s="2"/>
      <c r="C198" s="5">
        <v>19.600000000000001</v>
      </c>
      <c r="D198" s="5">
        <v>19.600000000000001</v>
      </c>
      <c r="E198" s="5">
        <v>19.600000000000001</v>
      </c>
      <c r="F198" s="6"/>
      <c r="G198" s="6">
        <v>1.9500000000000002</v>
      </c>
      <c r="H198" s="3"/>
      <c r="I198" s="3"/>
      <c r="J198" s="3"/>
      <c r="K198" s="3">
        <v>195</v>
      </c>
      <c r="M198" s="11">
        <v>9.7500000000000036</v>
      </c>
      <c r="N198" s="10">
        <v>9.7500000000000036</v>
      </c>
      <c r="O198" s="3">
        <v>195</v>
      </c>
      <c r="P198" s="10">
        <v>97.5</v>
      </c>
      <c r="R198" s="10"/>
    </row>
    <row r="199" spans="1:18" ht="15" x14ac:dyDescent="0.35">
      <c r="A199" s="4">
        <f t="shared" si="3"/>
        <v>197</v>
      </c>
      <c r="B199" s="2"/>
      <c r="C199" s="5">
        <v>19.7</v>
      </c>
      <c r="D199" s="5">
        <v>19.7</v>
      </c>
      <c r="E199" s="5">
        <v>19.7</v>
      </c>
      <c r="F199" s="6"/>
      <c r="G199" s="6">
        <v>1.9600000000000002</v>
      </c>
      <c r="H199" s="3"/>
      <c r="I199" s="3"/>
      <c r="J199" s="3"/>
      <c r="K199" s="3">
        <v>196</v>
      </c>
      <c r="M199" s="11">
        <v>9.8000000000000043</v>
      </c>
      <c r="N199" s="10">
        <v>9.8000000000000043</v>
      </c>
      <c r="O199" s="3">
        <v>196</v>
      </c>
      <c r="P199" s="10">
        <v>98</v>
      </c>
      <c r="R199" s="10"/>
    </row>
    <row r="200" spans="1:18" ht="15" x14ac:dyDescent="0.35">
      <c r="A200" s="4">
        <f t="shared" si="3"/>
        <v>198</v>
      </c>
      <c r="B200" s="2"/>
      <c r="C200" s="5">
        <v>19.8</v>
      </c>
      <c r="D200" s="5">
        <v>19.8</v>
      </c>
      <c r="E200" s="5">
        <v>19.8</v>
      </c>
      <c r="F200" s="6"/>
      <c r="G200" s="6">
        <v>1.9700000000000002</v>
      </c>
      <c r="H200" s="3"/>
      <c r="I200" s="3"/>
      <c r="J200" s="3"/>
      <c r="K200" s="3">
        <v>197</v>
      </c>
      <c r="M200" s="11">
        <v>9.850000000000005</v>
      </c>
      <c r="N200" s="10">
        <v>9.850000000000005</v>
      </c>
      <c r="O200" s="3">
        <v>197</v>
      </c>
      <c r="P200" s="10">
        <v>98.5</v>
      </c>
      <c r="R200" s="10"/>
    </row>
    <row r="201" spans="1:18" ht="15" x14ac:dyDescent="0.35">
      <c r="A201" s="4">
        <f t="shared" si="3"/>
        <v>199</v>
      </c>
      <c r="B201" s="2"/>
      <c r="C201" s="5">
        <v>19.899999999999999</v>
      </c>
      <c r="D201" s="5">
        <v>19.899999999999999</v>
      </c>
      <c r="E201" s="5">
        <v>19.899999999999999</v>
      </c>
      <c r="F201" s="6"/>
      <c r="G201" s="6">
        <v>1.9800000000000002</v>
      </c>
      <c r="H201" s="3"/>
      <c r="I201" s="3"/>
      <c r="J201" s="3"/>
      <c r="K201" s="3">
        <v>198</v>
      </c>
      <c r="M201" s="11">
        <v>9.9000000000000057</v>
      </c>
      <c r="N201" s="10">
        <v>9.9000000000000057</v>
      </c>
      <c r="O201" s="3">
        <v>198</v>
      </c>
      <c r="P201" s="10">
        <v>99</v>
      </c>
      <c r="R201" s="10"/>
    </row>
    <row r="202" spans="1:18" ht="15" x14ac:dyDescent="0.35">
      <c r="A202" s="4">
        <f t="shared" si="3"/>
        <v>200</v>
      </c>
      <c r="B202" s="2"/>
      <c r="C202" s="5">
        <v>20</v>
      </c>
      <c r="D202" s="5">
        <v>20</v>
      </c>
      <c r="E202" s="5">
        <v>20</v>
      </c>
      <c r="F202" s="6"/>
      <c r="G202" s="6">
        <v>1.9900000000000002</v>
      </c>
      <c r="H202" s="3"/>
      <c r="I202" s="3"/>
      <c r="J202" s="3"/>
      <c r="K202" s="3">
        <v>199</v>
      </c>
      <c r="M202" s="11">
        <v>9.9500000000000064</v>
      </c>
      <c r="N202" s="10">
        <v>9.9500000000000064</v>
      </c>
      <c r="O202" s="3">
        <v>199</v>
      </c>
      <c r="P202" s="10">
        <v>99.5</v>
      </c>
      <c r="R202" s="10"/>
    </row>
    <row r="203" spans="1:18" ht="15" x14ac:dyDescent="0.35">
      <c r="A203" s="4">
        <f t="shared" si="3"/>
        <v>201</v>
      </c>
      <c r="B203" s="2"/>
      <c r="C203" s="5">
        <v>20.100000000000001</v>
      </c>
      <c r="D203" s="5">
        <v>20.100000000000001</v>
      </c>
      <c r="E203" s="5">
        <v>20.100000000000001</v>
      </c>
      <c r="F203" s="6"/>
      <c r="G203" s="6">
        <v>2</v>
      </c>
      <c r="H203" s="3"/>
      <c r="I203" s="3"/>
      <c r="J203" s="3"/>
      <c r="K203" s="3">
        <v>200</v>
      </c>
      <c r="M203" s="11">
        <v>10.000000000000007</v>
      </c>
      <c r="N203" s="10">
        <v>10.000000000000007</v>
      </c>
      <c r="O203" s="3">
        <v>200</v>
      </c>
      <c r="P203" s="10">
        <v>100</v>
      </c>
      <c r="R203" s="10"/>
    </row>
    <row r="204" spans="1:18" ht="15" x14ac:dyDescent="0.35">
      <c r="A204" s="4">
        <f t="shared" si="3"/>
        <v>202</v>
      </c>
      <c r="B204" s="2"/>
      <c r="C204" s="5">
        <v>20.2</v>
      </c>
      <c r="D204" s="5">
        <v>20.2</v>
      </c>
      <c r="E204" s="5">
        <v>20.2</v>
      </c>
      <c r="F204" s="6"/>
      <c r="G204" s="6">
        <v>2.0099999999999998</v>
      </c>
      <c r="H204" s="3"/>
      <c r="I204" s="3"/>
      <c r="J204" s="3"/>
      <c r="K204" s="3">
        <v>201</v>
      </c>
      <c r="O204" s="3">
        <v>201</v>
      </c>
      <c r="P204" s="10">
        <v>100.5</v>
      </c>
      <c r="R204" s="10"/>
    </row>
    <row r="205" spans="1:18" ht="15" x14ac:dyDescent="0.35">
      <c r="A205" s="4">
        <f t="shared" si="3"/>
        <v>203</v>
      </c>
      <c r="B205" s="2"/>
      <c r="C205" s="5">
        <v>20.3</v>
      </c>
      <c r="D205" s="5">
        <v>20.3</v>
      </c>
      <c r="E205" s="5">
        <v>20.3</v>
      </c>
      <c r="F205" s="6"/>
      <c r="G205" s="6">
        <v>2.0199999999999996</v>
      </c>
      <c r="H205" s="3"/>
      <c r="I205" s="3"/>
      <c r="J205" s="3"/>
      <c r="K205" s="3">
        <v>202</v>
      </c>
      <c r="O205" s="3">
        <v>202</v>
      </c>
      <c r="P205" s="10">
        <v>101</v>
      </c>
      <c r="R205" s="10"/>
    </row>
    <row r="206" spans="1:18" ht="15" x14ac:dyDescent="0.35">
      <c r="A206" s="4">
        <f t="shared" si="3"/>
        <v>204</v>
      </c>
      <c r="B206" s="2"/>
      <c r="C206" s="5">
        <v>20.399999999999999</v>
      </c>
      <c r="D206" s="5">
        <v>20.399999999999999</v>
      </c>
      <c r="E206" s="5">
        <v>20.399999999999999</v>
      </c>
      <c r="F206" s="6"/>
      <c r="G206" s="6">
        <v>2.0299999999999994</v>
      </c>
      <c r="H206" s="3"/>
      <c r="I206" s="3"/>
      <c r="J206" s="3"/>
      <c r="K206" s="3">
        <v>203</v>
      </c>
      <c r="O206" s="3">
        <v>203</v>
      </c>
      <c r="P206" s="10">
        <v>101.5</v>
      </c>
      <c r="R206" s="10"/>
    </row>
    <row r="207" spans="1:18" ht="15" x14ac:dyDescent="0.35">
      <c r="A207" s="4">
        <f t="shared" si="3"/>
        <v>205</v>
      </c>
      <c r="B207" s="2"/>
      <c r="C207" s="5">
        <v>20.5</v>
      </c>
      <c r="D207" s="5">
        <v>20.5</v>
      </c>
      <c r="E207" s="5">
        <v>20.5</v>
      </c>
      <c r="F207" s="6"/>
      <c r="G207" s="6">
        <v>2.0399999999999991</v>
      </c>
      <c r="H207" s="3"/>
      <c r="I207" s="3"/>
      <c r="J207" s="3"/>
      <c r="K207" s="3">
        <v>204</v>
      </c>
      <c r="O207" s="3">
        <v>204</v>
      </c>
      <c r="P207" s="10">
        <v>102</v>
      </c>
      <c r="R207" s="10"/>
    </row>
    <row r="208" spans="1:18" ht="15" x14ac:dyDescent="0.35">
      <c r="A208" s="4">
        <f t="shared" si="3"/>
        <v>206</v>
      </c>
      <c r="B208" s="2"/>
      <c r="C208" s="5">
        <v>20.6</v>
      </c>
      <c r="D208" s="5">
        <v>20.6</v>
      </c>
      <c r="E208" s="5">
        <v>20.6</v>
      </c>
      <c r="F208" s="6"/>
      <c r="G208" s="6">
        <v>2.0499999999999989</v>
      </c>
      <c r="H208" s="3"/>
      <c r="I208" s="3"/>
      <c r="J208" s="3"/>
      <c r="K208" s="3">
        <v>205</v>
      </c>
      <c r="O208" s="3">
        <v>205</v>
      </c>
      <c r="P208" s="10">
        <v>102.5</v>
      </c>
      <c r="R208" s="10"/>
    </row>
    <row r="209" spans="1:18" ht="15" x14ac:dyDescent="0.35">
      <c r="A209" s="4">
        <f t="shared" si="3"/>
        <v>207</v>
      </c>
      <c r="B209" s="2"/>
      <c r="C209" s="5">
        <v>20.7</v>
      </c>
      <c r="D209" s="5">
        <v>20.7</v>
      </c>
      <c r="E209" s="5">
        <v>20.7</v>
      </c>
      <c r="F209" s="6"/>
      <c r="G209" s="6">
        <v>2.0599999999999987</v>
      </c>
      <c r="H209" s="3"/>
      <c r="I209" s="3"/>
      <c r="J209" s="3"/>
      <c r="K209" s="3">
        <v>206</v>
      </c>
      <c r="O209" s="3">
        <v>206</v>
      </c>
      <c r="P209" s="10">
        <v>103</v>
      </c>
      <c r="R209" s="10"/>
    </row>
    <row r="210" spans="1:18" ht="15" x14ac:dyDescent="0.35">
      <c r="A210" s="4">
        <f t="shared" si="3"/>
        <v>208</v>
      </c>
      <c r="B210" s="2"/>
      <c r="C210" s="5">
        <v>20.8</v>
      </c>
      <c r="D210" s="5">
        <v>20.8</v>
      </c>
      <c r="E210" s="5">
        <v>20.8</v>
      </c>
      <c r="F210" s="6"/>
      <c r="G210" s="6">
        <v>2.0699999999999985</v>
      </c>
      <c r="H210" s="3"/>
      <c r="I210" s="3"/>
      <c r="J210" s="3"/>
      <c r="K210" s="3">
        <v>207</v>
      </c>
      <c r="O210" s="3">
        <v>207</v>
      </c>
      <c r="P210" s="10">
        <v>103.5</v>
      </c>
      <c r="R210" s="10"/>
    </row>
    <row r="211" spans="1:18" ht="15" x14ac:dyDescent="0.35">
      <c r="A211" s="4">
        <f t="shared" si="3"/>
        <v>209</v>
      </c>
      <c r="B211" s="2"/>
      <c r="C211" s="5">
        <v>20.9</v>
      </c>
      <c r="D211" s="5">
        <v>20.9</v>
      </c>
      <c r="E211" s="5">
        <v>20.9</v>
      </c>
      <c r="F211" s="6"/>
      <c r="G211" s="6">
        <v>2.0799999999999983</v>
      </c>
      <c r="H211" s="3"/>
      <c r="I211" s="3"/>
      <c r="J211" s="3"/>
      <c r="K211" s="3">
        <v>208</v>
      </c>
      <c r="O211" s="3">
        <v>208</v>
      </c>
      <c r="P211" s="10">
        <v>104</v>
      </c>
      <c r="R211" s="10"/>
    </row>
    <row r="212" spans="1:18" ht="15" x14ac:dyDescent="0.35">
      <c r="A212" s="4">
        <f t="shared" si="3"/>
        <v>210</v>
      </c>
      <c r="B212" s="2"/>
      <c r="C212" s="5">
        <v>21</v>
      </c>
      <c r="D212" s="5">
        <v>21</v>
      </c>
      <c r="E212" s="5">
        <v>21</v>
      </c>
      <c r="F212" s="6"/>
      <c r="G212" s="6">
        <v>2.0899999999999981</v>
      </c>
      <c r="H212" s="3"/>
      <c r="I212" s="3"/>
      <c r="J212" s="3"/>
      <c r="K212" s="3">
        <v>209</v>
      </c>
      <c r="O212" s="3">
        <v>209</v>
      </c>
      <c r="P212" s="10">
        <v>104.5</v>
      </c>
      <c r="R212" s="10"/>
    </row>
    <row r="213" spans="1:18" ht="15" x14ac:dyDescent="0.35">
      <c r="A213" s="4">
        <f t="shared" si="3"/>
        <v>211</v>
      </c>
      <c r="B213" s="2"/>
      <c r="C213" s="5">
        <v>21.1</v>
      </c>
      <c r="D213" s="5">
        <v>21.1</v>
      </c>
      <c r="E213" s="5">
        <v>21.1</v>
      </c>
      <c r="F213" s="6"/>
      <c r="G213" s="6">
        <v>2.0999999999999979</v>
      </c>
      <c r="H213" s="3"/>
      <c r="I213" s="3"/>
      <c r="J213" s="3"/>
      <c r="K213" s="3">
        <v>210</v>
      </c>
      <c r="O213" s="3">
        <v>210</v>
      </c>
      <c r="P213" s="10">
        <v>105</v>
      </c>
      <c r="R213" s="10"/>
    </row>
    <row r="214" spans="1:18" ht="15" x14ac:dyDescent="0.35">
      <c r="A214" s="4">
        <f t="shared" si="3"/>
        <v>212</v>
      </c>
      <c r="B214" s="2"/>
      <c r="C214" s="5">
        <v>21.2</v>
      </c>
      <c r="D214" s="5">
        <v>21.2</v>
      </c>
      <c r="E214" s="5">
        <v>21.2</v>
      </c>
      <c r="F214" s="6"/>
      <c r="G214" s="6">
        <v>2.1099999999999977</v>
      </c>
      <c r="H214" s="3"/>
      <c r="I214" s="3"/>
      <c r="J214" s="3"/>
      <c r="K214" s="3">
        <v>211</v>
      </c>
      <c r="O214" s="3">
        <v>211</v>
      </c>
      <c r="P214" s="10">
        <v>105.5</v>
      </c>
      <c r="R214" s="10"/>
    </row>
    <row r="215" spans="1:18" ht="15" x14ac:dyDescent="0.35">
      <c r="A215" s="4">
        <f t="shared" si="3"/>
        <v>213</v>
      </c>
      <c r="B215" s="2"/>
      <c r="C215" s="5">
        <v>21.3</v>
      </c>
      <c r="D215" s="5">
        <v>21.3</v>
      </c>
      <c r="E215" s="5">
        <v>21.3</v>
      </c>
      <c r="F215" s="6"/>
      <c r="G215" s="6">
        <v>2.1199999999999974</v>
      </c>
      <c r="H215" s="3"/>
      <c r="I215" s="3"/>
      <c r="J215" s="3"/>
      <c r="K215" s="3">
        <v>212</v>
      </c>
      <c r="O215" s="3">
        <v>212</v>
      </c>
      <c r="P215" s="10">
        <v>106</v>
      </c>
      <c r="R215" s="10"/>
    </row>
    <row r="216" spans="1:18" ht="15" x14ac:dyDescent="0.35">
      <c r="A216" s="4">
        <f t="shared" si="3"/>
        <v>214</v>
      </c>
      <c r="B216" s="2"/>
      <c r="C216" s="5">
        <v>21.4</v>
      </c>
      <c r="D216" s="5">
        <v>21.4</v>
      </c>
      <c r="E216" s="5">
        <v>21.4</v>
      </c>
      <c r="F216" s="6"/>
      <c r="G216" s="6">
        <v>2.1299999999999972</v>
      </c>
      <c r="H216" s="3"/>
      <c r="I216" s="3"/>
      <c r="J216" s="3"/>
      <c r="K216" s="3">
        <v>213</v>
      </c>
      <c r="O216" s="3">
        <v>213</v>
      </c>
      <c r="P216" s="10">
        <v>106.5</v>
      </c>
      <c r="R216" s="10"/>
    </row>
    <row r="217" spans="1:18" ht="15" x14ac:dyDescent="0.35">
      <c r="A217" s="4">
        <f t="shared" si="3"/>
        <v>215</v>
      </c>
      <c r="B217" s="2"/>
      <c r="C217" s="5">
        <v>21.5</v>
      </c>
      <c r="D217" s="5">
        <v>21.5</v>
      </c>
      <c r="E217" s="5">
        <v>21.5</v>
      </c>
      <c r="F217" s="6"/>
      <c r="G217" s="6">
        <v>2.139999999999997</v>
      </c>
      <c r="H217" s="3"/>
      <c r="I217" s="3"/>
      <c r="J217" s="3"/>
      <c r="K217" s="3">
        <v>214</v>
      </c>
      <c r="O217" s="3">
        <v>214</v>
      </c>
      <c r="P217" s="10">
        <v>107</v>
      </c>
      <c r="R217" s="10"/>
    </row>
    <row r="218" spans="1:18" ht="15" x14ac:dyDescent="0.35">
      <c r="A218" s="4">
        <f t="shared" si="3"/>
        <v>216</v>
      </c>
      <c r="B218" s="2"/>
      <c r="C218" s="5">
        <v>21.6</v>
      </c>
      <c r="D218" s="5">
        <v>21.6</v>
      </c>
      <c r="E218" s="5">
        <v>21.6</v>
      </c>
      <c r="F218" s="6"/>
      <c r="G218" s="6">
        <v>2.1499999999999968</v>
      </c>
      <c r="H218" s="3"/>
      <c r="I218" s="3"/>
      <c r="J218" s="3"/>
      <c r="K218" s="3">
        <v>215</v>
      </c>
      <c r="O218" s="3">
        <v>215</v>
      </c>
      <c r="P218" s="10">
        <v>107.5</v>
      </c>
      <c r="R218" s="10"/>
    </row>
    <row r="219" spans="1:18" ht="15" x14ac:dyDescent="0.35">
      <c r="A219" s="4">
        <f t="shared" si="3"/>
        <v>217</v>
      </c>
      <c r="B219" s="2"/>
      <c r="C219" s="5">
        <v>21.7</v>
      </c>
      <c r="D219" s="5">
        <v>21.7</v>
      </c>
      <c r="E219" s="5">
        <v>21.7</v>
      </c>
      <c r="F219" s="6"/>
      <c r="G219" s="6">
        <v>2.1599999999999966</v>
      </c>
      <c r="H219" s="3"/>
      <c r="I219" s="3"/>
      <c r="J219" s="3"/>
      <c r="K219" s="3">
        <v>216</v>
      </c>
      <c r="O219" s="3">
        <v>216</v>
      </c>
      <c r="P219" s="10">
        <v>108</v>
      </c>
      <c r="R219" s="10"/>
    </row>
    <row r="220" spans="1:18" ht="15" x14ac:dyDescent="0.35">
      <c r="A220" s="4">
        <f t="shared" si="3"/>
        <v>218</v>
      </c>
      <c r="B220" s="2"/>
      <c r="C220" s="5">
        <v>21.8</v>
      </c>
      <c r="D220" s="5">
        <v>21.8</v>
      </c>
      <c r="E220" s="5">
        <v>21.8</v>
      </c>
      <c r="F220" s="6"/>
      <c r="G220" s="6">
        <v>2.1699999999999964</v>
      </c>
      <c r="H220" s="3"/>
      <c r="I220" s="3"/>
      <c r="J220" s="3"/>
      <c r="K220" s="3">
        <v>217</v>
      </c>
      <c r="O220" s="3">
        <v>217</v>
      </c>
      <c r="P220" s="10">
        <v>108.5</v>
      </c>
      <c r="R220" s="10"/>
    </row>
    <row r="221" spans="1:18" ht="15" x14ac:dyDescent="0.35">
      <c r="A221" s="4">
        <f t="shared" si="3"/>
        <v>219</v>
      </c>
      <c r="B221" s="2"/>
      <c r="C221" s="5">
        <v>21.9</v>
      </c>
      <c r="D221" s="5">
        <v>21.9</v>
      </c>
      <c r="E221" s="5">
        <v>21.9</v>
      </c>
      <c r="F221" s="6"/>
      <c r="G221" s="6">
        <v>2.1799999999999962</v>
      </c>
      <c r="H221" s="3"/>
      <c r="I221" s="3"/>
      <c r="J221" s="3"/>
      <c r="K221" s="3">
        <v>218</v>
      </c>
      <c r="O221" s="3">
        <v>218</v>
      </c>
      <c r="P221" s="10">
        <v>109</v>
      </c>
      <c r="R221" s="10"/>
    </row>
    <row r="222" spans="1:18" ht="15" x14ac:dyDescent="0.35">
      <c r="A222" s="4">
        <f t="shared" si="3"/>
        <v>220</v>
      </c>
      <c r="B222" s="2"/>
      <c r="C222" s="5">
        <v>22</v>
      </c>
      <c r="D222" s="5">
        <v>22</v>
      </c>
      <c r="E222" s="5">
        <v>22</v>
      </c>
      <c r="F222" s="6"/>
      <c r="G222" s="6">
        <v>2.1899999999999959</v>
      </c>
      <c r="H222" s="3"/>
      <c r="I222" s="3"/>
      <c r="J222" s="3"/>
      <c r="K222" s="3">
        <v>219</v>
      </c>
      <c r="O222" s="3">
        <v>219</v>
      </c>
      <c r="P222" s="10">
        <v>109.5</v>
      </c>
      <c r="R222" s="10"/>
    </row>
    <row r="223" spans="1:18" ht="15" x14ac:dyDescent="0.35">
      <c r="A223" s="4">
        <f t="shared" si="3"/>
        <v>221</v>
      </c>
      <c r="B223" s="2"/>
      <c r="C223" s="5">
        <v>22.1</v>
      </c>
      <c r="D223" s="5">
        <v>22.1</v>
      </c>
      <c r="E223" s="5">
        <v>22.1</v>
      </c>
      <c r="F223" s="6"/>
      <c r="G223" s="6">
        <v>2.1999999999999957</v>
      </c>
      <c r="H223" s="3"/>
      <c r="I223" s="3"/>
      <c r="J223" s="3"/>
      <c r="K223" s="3">
        <v>220</v>
      </c>
      <c r="O223" s="3">
        <v>220</v>
      </c>
      <c r="P223" s="10">
        <v>110</v>
      </c>
      <c r="R223" s="10"/>
    </row>
    <row r="224" spans="1:18" ht="15" x14ac:dyDescent="0.35">
      <c r="A224" s="4">
        <f t="shared" si="3"/>
        <v>222</v>
      </c>
      <c r="B224" s="2"/>
      <c r="C224" s="5">
        <v>22.2</v>
      </c>
      <c r="D224" s="5">
        <v>22.2</v>
      </c>
      <c r="E224" s="5">
        <v>22.2</v>
      </c>
      <c r="F224" s="6"/>
      <c r="G224" s="6">
        <v>2.2099999999999955</v>
      </c>
      <c r="H224" s="3"/>
      <c r="I224" s="3"/>
      <c r="J224" s="3"/>
      <c r="K224" s="3">
        <v>221</v>
      </c>
      <c r="O224" s="3">
        <v>221</v>
      </c>
      <c r="P224" s="10">
        <v>110.5</v>
      </c>
      <c r="R224" s="10"/>
    </row>
    <row r="225" spans="1:18" ht="15" x14ac:dyDescent="0.35">
      <c r="A225" s="4">
        <f t="shared" si="3"/>
        <v>223</v>
      </c>
      <c r="B225" s="2"/>
      <c r="C225" s="5">
        <v>22.3</v>
      </c>
      <c r="D225" s="5">
        <v>22.3</v>
      </c>
      <c r="E225" s="5">
        <v>22.3</v>
      </c>
      <c r="F225" s="6"/>
      <c r="G225" s="6">
        <v>2.2199999999999953</v>
      </c>
      <c r="H225" s="3"/>
      <c r="I225" s="3"/>
      <c r="J225" s="3"/>
      <c r="K225" s="3">
        <v>222</v>
      </c>
      <c r="O225" s="3">
        <v>222</v>
      </c>
      <c r="P225" s="10">
        <v>111</v>
      </c>
      <c r="R225" s="10"/>
    </row>
    <row r="226" spans="1:18" ht="15" x14ac:dyDescent="0.35">
      <c r="A226" s="4">
        <f t="shared" si="3"/>
        <v>224</v>
      </c>
      <c r="B226" s="2"/>
      <c r="C226" s="5">
        <v>22.4</v>
      </c>
      <c r="D226" s="5">
        <v>22.4</v>
      </c>
      <c r="E226" s="5">
        <v>22.4</v>
      </c>
      <c r="F226" s="6"/>
      <c r="G226" s="6">
        <v>2.2299999999999951</v>
      </c>
      <c r="H226" s="3"/>
      <c r="I226" s="3"/>
      <c r="J226" s="3"/>
      <c r="K226" s="3">
        <v>223</v>
      </c>
      <c r="O226" s="3">
        <v>223</v>
      </c>
      <c r="P226" s="10">
        <v>111.5</v>
      </c>
      <c r="R226" s="10"/>
    </row>
    <row r="227" spans="1:18" ht="15" x14ac:dyDescent="0.35">
      <c r="A227" s="4">
        <f t="shared" si="3"/>
        <v>225</v>
      </c>
      <c r="B227" s="2"/>
      <c r="C227" s="5">
        <v>22.5</v>
      </c>
      <c r="D227" s="5">
        <v>22.5</v>
      </c>
      <c r="E227" s="5">
        <v>22.5</v>
      </c>
      <c r="F227" s="6"/>
      <c r="G227" s="6">
        <v>2.2399999999999949</v>
      </c>
      <c r="H227" s="3"/>
      <c r="I227" s="3"/>
      <c r="J227" s="3"/>
      <c r="K227" s="3">
        <v>224</v>
      </c>
      <c r="O227" s="3">
        <v>224</v>
      </c>
      <c r="P227" s="10">
        <v>112</v>
      </c>
      <c r="R227" s="10"/>
    </row>
    <row r="228" spans="1:18" ht="15" x14ac:dyDescent="0.35">
      <c r="A228" s="4">
        <f t="shared" si="3"/>
        <v>226</v>
      </c>
      <c r="B228" s="2"/>
      <c r="C228" s="5">
        <v>22.6</v>
      </c>
      <c r="D228" s="5">
        <v>22.6</v>
      </c>
      <c r="E228" s="5">
        <v>22.6</v>
      </c>
      <c r="F228" s="6"/>
      <c r="G228" s="6">
        <v>2.2499999999999947</v>
      </c>
      <c r="H228" s="3"/>
      <c r="I228" s="3"/>
      <c r="J228" s="3"/>
      <c r="K228" s="3">
        <v>225</v>
      </c>
      <c r="O228" s="3">
        <v>225</v>
      </c>
      <c r="P228" s="10">
        <v>112.5</v>
      </c>
      <c r="R228" s="10"/>
    </row>
    <row r="229" spans="1:18" ht="15" x14ac:dyDescent="0.35">
      <c r="A229" s="4">
        <f t="shared" si="3"/>
        <v>227</v>
      </c>
      <c r="B229" s="2"/>
      <c r="C229" s="5">
        <v>22.7</v>
      </c>
      <c r="D229" s="5">
        <v>22.7</v>
      </c>
      <c r="E229" s="5">
        <v>22.7</v>
      </c>
      <c r="F229" s="6"/>
      <c r="G229" s="6">
        <v>2.2599999999999945</v>
      </c>
      <c r="H229" s="3"/>
      <c r="I229" s="3"/>
      <c r="J229" s="3"/>
      <c r="K229" s="3">
        <v>226</v>
      </c>
      <c r="O229" s="3">
        <v>226</v>
      </c>
      <c r="P229" s="10">
        <v>113</v>
      </c>
      <c r="R229" s="10"/>
    </row>
    <row r="230" spans="1:18" ht="15" x14ac:dyDescent="0.35">
      <c r="A230" s="4">
        <f t="shared" si="3"/>
        <v>228</v>
      </c>
      <c r="B230" s="2"/>
      <c r="C230" s="5">
        <v>22.8</v>
      </c>
      <c r="D230" s="5">
        <v>22.8</v>
      </c>
      <c r="E230" s="5">
        <v>22.8</v>
      </c>
      <c r="F230" s="6"/>
      <c r="G230" s="6">
        <v>2.2699999999999942</v>
      </c>
      <c r="H230" s="3"/>
      <c r="I230" s="3"/>
      <c r="J230" s="3"/>
      <c r="K230" s="3">
        <v>227</v>
      </c>
      <c r="O230" s="3">
        <v>227</v>
      </c>
      <c r="P230" s="10">
        <v>113.5</v>
      </c>
      <c r="R230" s="10"/>
    </row>
    <row r="231" spans="1:18" ht="15" x14ac:dyDescent="0.35">
      <c r="A231" s="4">
        <f t="shared" si="3"/>
        <v>229</v>
      </c>
      <c r="B231" s="2"/>
      <c r="C231" s="5">
        <v>22.9</v>
      </c>
      <c r="D231" s="5">
        <v>22.9</v>
      </c>
      <c r="E231" s="5">
        <v>22.9</v>
      </c>
      <c r="F231" s="6"/>
      <c r="G231" s="6">
        <v>2.279999999999994</v>
      </c>
      <c r="H231" s="3"/>
      <c r="I231" s="3"/>
      <c r="J231" s="3"/>
      <c r="K231" s="3">
        <v>228</v>
      </c>
      <c r="O231" s="3">
        <v>228</v>
      </c>
      <c r="P231" s="10">
        <v>114</v>
      </c>
      <c r="R231" s="10"/>
    </row>
    <row r="232" spans="1:18" ht="15" x14ac:dyDescent="0.35">
      <c r="A232" s="4">
        <f t="shared" si="3"/>
        <v>230</v>
      </c>
      <c r="B232" s="2"/>
      <c r="C232" s="5">
        <v>23</v>
      </c>
      <c r="D232" s="5">
        <v>23</v>
      </c>
      <c r="E232" s="5">
        <v>23</v>
      </c>
      <c r="F232" s="6"/>
      <c r="G232" s="6">
        <v>2.2899999999999938</v>
      </c>
      <c r="H232" s="3"/>
      <c r="I232" s="3"/>
      <c r="J232" s="3"/>
      <c r="K232" s="3">
        <v>229</v>
      </c>
      <c r="O232" s="3">
        <v>229</v>
      </c>
      <c r="P232" s="10">
        <v>114.5</v>
      </c>
      <c r="R232" s="10"/>
    </row>
    <row r="233" spans="1:18" ht="15" x14ac:dyDescent="0.35">
      <c r="A233" s="4">
        <f t="shared" si="3"/>
        <v>231</v>
      </c>
      <c r="B233" s="2"/>
      <c r="C233" s="5">
        <v>23.1</v>
      </c>
      <c r="D233" s="5">
        <v>23.1</v>
      </c>
      <c r="E233" s="5">
        <v>23.1</v>
      </c>
      <c r="F233" s="6"/>
      <c r="G233" s="6">
        <v>2.2999999999999936</v>
      </c>
      <c r="H233" s="3"/>
      <c r="I233" s="3"/>
      <c r="J233" s="3"/>
      <c r="K233" s="3">
        <v>230</v>
      </c>
      <c r="O233" s="3">
        <v>230</v>
      </c>
      <c r="P233" s="10">
        <v>115</v>
      </c>
      <c r="R233" s="10"/>
    </row>
    <row r="234" spans="1:18" ht="15" x14ac:dyDescent="0.35">
      <c r="A234" s="4">
        <f t="shared" si="3"/>
        <v>232</v>
      </c>
      <c r="B234" s="2"/>
      <c r="C234" s="5">
        <v>23.2</v>
      </c>
      <c r="D234" s="5">
        <v>23.2</v>
      </c>
      <c r="E234" s="5">
        <v>23.2</v>
      </c>
      <c r="F234" s="6"/>
      <c r="G234" s="6">
        <v>2.3099999999999934</v>
      </c>
      <c r="H234" s="3"/>
      <c r="I234" s="3"/>
      <c r="J234" s="3"/>
      <c r="K234" s="3">
        <v>231</v>
      </c>
      <c r="O234" s="3">
        <v>231</v>
      </c>
    </row>
    <row r="235" spans="1:18" ht="15" x14ac:dyDescent="0.35">
      <c r="A235" s="4">
        <f t="shared" si="3"/>
        <v>233</v>
      </c>
      <c r="B235" s="2"/>
      <c r="C235" s="5">
        <v>23.3</v>
      </c>
      <c r="D235" s="5">
        <v>23.3</v>
      </c>
      <c r="E235" s="5">
        <v>23.3</v>
      </c>
      <c r="F235" s="6"/>
      <c r="G235" s="6">
        <v>2.3199999999999932</v>
      </c>
      <c r="H235" s="3"/>
      <c r="I235" s="3"/>
      <c r="J235" s="3"/>
      <c r="K235" s="3">
        <v>232</v>
      </c>
      <c r="O235" s="3">
        <v>232</v>
      </c>
    </row>
    <row r="236" spans="1:18" ht="15" x14ac:dyDescent="0.35">
      <c r="A236" s="4">
        <f t="shared" si="3"/>
        <v>234</v>
      </c>
      <c r="B236" s="2"/>
      <c r="C236" s="5">
        <v>23.4</v>
      </c>
      <c r="D236" s="5">
        <v>23.4</v>
      </c>
      <c r="E236" s="5">
        <v>23.4</v>
      </c>
      <c r="F236" s="6"/>
      <c r="G236" s="6">
        <v>2.329999999999993</v>
      </c>
      <c r="H236" s="3"/>
      <c r="I236" s="3"/>
      <c r="J236" s="3"/>
      <c r="K236" s="3">
        <v>233</v>
      </c>
      <c r="O236" s="3">
        <v>233</v>
      </c>
    </row>
    <row r="237" spans="1:18" ht="15" x14ac:dyDescent="0.35">
      <c r="A237" s="4">
        <f t="shared" si="3"/>
        <v>235</v>
      </c>
      <c r="B237" s="2"/>
      <c r="C237" s="5">
        <v>23.5</v>
      </c>
      <c r="D237" s="5">
        <v>23.5</v>
      </c>
      <c r="E237" s="5">
        <v>23.5</v>
      </c>
      <c r="F237" s="6"/>
      <c r="G237" s="6">
        <v>2.3399999999999928</v>
      </c>
      <c r="H237" s="3"/>
      <c r="I237" s="3"/>
      <c r="J237" s="3"/>
      <c r="K237" s="3">
        <v>234</v>
      </c>
      <c r="O237" s="3">
        <v>234</v>
      </c>
    </row>
    <row r="238" spans="1:18" ht="15" x14ac:dyDescent="0.35">
      <c r="A238" s="4">
        <f t="shared" si="3"/>
        <v>236</v>
      </c>
      <c r="B238" s="2"/>
      <c r="C238" s="5">
        <v>23.6</v>
      </c>
      <c r="D238" s="5">
        <v>23.6</v>
      </c>
      <c r="E238" s="5">
        <v>23.6</v>
      </c>
      <c r="F238" s="6"/>
      <c r="G238" s="6">
        <v>2.3499999999999925</v>
      </c>
      <c r="H238" s="3"/>
      <c r="I238" s="3"/>
      <c r="J238" s="3"/>
      <c r="K238" s="3">
        <v>235</v>
      </c>
      <c r="O238" s="3">
        <v>235</v>
      </c>
    </row>
    <row r="239" spans="1:18" ht="15" x14ac:dyDescent="0.35">
      <c r="A239" s="4">
        <f t="shared" si="3"/>
        <v>237</v>
      </c>
      <c r="B239" s="2"/>
      <c r="C239" s="5">
        <v>23.7</v>
      </c>
      <c r="D239" s="5">
        <v>23.7</v>
      </c>
      <c r="E239" s="5">
        <v>23.7</v>
      </c>
      <c r="F239" s="6"/>
      <c r="G239" s="6">
        <v>2.3599999999999923</v>
      </c>
      <c r="H239" s="3"/>
      <c r="I239" s="3"/>
      <c r="J239" s="3"/>
      <c r="K239" s="3">
        <v>236</v>
      </c>
      <c r="O239" s="3">
        <v>236</v>
      </c>
    </row>
    <row r="240" spans="1:18" ht="15" x14ac:dyDescent="0.35">
      <c r="A240" s="4">
        <f t="shared" si="3"/>
        <v>238</v>
      </c>
      <c r="B240" s="2"/>
      <c r="C240" s="5">
        <v>23.8</v>
      </c>
      <c r="D240" s="5">
        <v>23.8</v>
      </c>
      <c r="E240" s="5">
        <v>23.8</v>
      </c>
      <c r="F240" s="6"/>
      <c r="G240" s="6">
        <v>2.3699999999999921</v>
      </c>
      <c r="H240" s="3"/>
      <c r="I240" s="3"/>
      <c r="J240" s="3"/>
      <c r="K240" s="3">
        <v>237</v>
      </c>
      <c r="O240" s="3">
        <v>237</v>
      </c>
    </row>
    <row r="241" spans="1:15" ht="15" x14ac:dyDescent="0.35">
      <c r="A241" s="4">
        <f t="shared" si="3"/>
        <v>239</v>
      </c>
      <c r="B241" s="2"/>
      <c r="C241" s="5">
        <v>23.9</v>
      </c>
      <c r="D241" s="5">
        <v>23.9</v>
      </c>
      <c r="E241" s="5">
        <v>23.9</v>
      </c>
      <c r="F241" s="6"/>
      <c r="G241" s="6">
        <v>2.3799999999999919</v>
      </c>
      <c r="H241" s="3"/>
      <c r="I241" s="3"/>
      <c r="J241" s="3"/>
      <c r="K241" s="3">
        <v>238</v>
      </c>
      <c r="O241" s="3">
        <v>238</v>
      </c>
    </row>
    <row r="242" spans="1:15" ht="15" x14ac:dyDescent="0.35">
      <c r="A242" s="4">
        <f t="shared" si="3"/>
        <v>240</v>
      </c>
      <c r="B242" s="2"/>
      <c r="C242" s="5">
        <v>24</v>
      </c>
      <c r="D242" s="5">
        <v>24</v>
      </c>
      <c r="E242" s="5">
        <v>24</v>
      </c>
      <c r="F242" s="6"/>
      <c r="G242" s="6">
        <v>2.3899999999999917</v>
      </c>
      <c r="H242" s="3"/>
      <c r="I242" s="3"/>
      <c r="J242" s="3"/>
      <c r="K242" s="3">
        <v>239</v>
      </c>
      <c r="O242" s="3">
        <v>239</v>
      </c>
    </row>
    <row r="243" spans="1:15" ht="15" x14ac:dyDescent="0.35">
      <c r="A243" s="4">
        <f t="shared" si="3"/>
        <v>241</v>
      </c>
      <c r="B243" s="2"/>
      <c r="C243" s="5">
        <v>24.1</v>
      </c>
      <c r="D243" s="5">
        <v>24.1</v>
      </c>
      <c r="E243" s="5">
        <v>24.1</v>
      </c>
      <c r="F243" s="6"/>
      <c r="G243" s="6">
        <v>2.3999999999999915</v>
      </c>
      <c r="H243" s="3"/>
      <c r="I243" s="3"/>
      <c r="J243" s="3"/>
      <c r="K243" s="3">
        <v>240</v>
      </c>
      <c r="O243" s="3">
        <v>240</v>
      </c>
    </row>
    <row r="244" spans="1:15" ht="15" x14ac:dyDescent="0.35">
      <c r="A244" s="4">
        <f t="shared" si="3"/>
        <v>242</v>
      </c>
      <c r="B244" s="2"/>
      <c r="C244" s="5">
        <v>24.2</v>
      </c>
      <c r="D244" s="5">
        <v>24.2</v>
      </c>
      <c r="E244" s="5">
        <v>24.2</v>
      </c>
      <c r="F244" s="6"/>
      <c r="G244" s="6">
        <v>2.4099999999999913</v>
      </c>
      <c r="H244" s="3"/>
      <c r="I244" s="3"/>
      <c r="J244" s="3"/>
      <c r="K244" s="3">
        <v>241</v>
      </c>
      <c r="O244" s="3">
        <v>241</v>
      </c>
    </row>
    <row r="245" spans="1:15" ht="15" x14ac:dyDescent="0.35">
      <c r="A245" s="4">
        <f t="shared" si="3"/>
        <v>243</v>
      </c>
      <c r="B245" s="2"/>
      <c r="C245" s="5">
        <v>24.3</v>
      </c>
      <c r="D245" s="5">
        <v>24.3</v>
      </c>
      <c r="E245" s="5">
        <v>24.3</v>
      </c>
      <c r="F245" s="6"/>
      <c r="G245" s="6">
        <v>2.419999999999991</v>
      </c>
      <c r="H245" s="3"/>
      <c r="I245" s="3"/>
      <c r="J245" s="3"/>
      <c r="K245" s="3">
        <v>242</v>
      </c>
      <c r="O245" s="3">
        <v>242</v>
      </c>
    </row>
    <row r="246" spans="1:15" ht="15" x14ac:dyDescent="0.35">
      <c r="A246" s="4">
        <f t="shared" si="3"/>
        <v>244</v>
      </c>
      <c r="B246" s="2"/>
      <c r="C246" s="5">
        <v>24.4</v>
      </c>
      <c r="D246" s="5">
        <v>24.4</v>
      </c>
      <c r="E246" s="5">
        <v>24.4</v>
      </c>
      <c r="F246" s="6"/>
      <c r="G246" s="6">
        <v>2.4299999999999908</v>
      </c>
      <c r="H246" s="3"/>
      <c r="I246" s="3"/>
      <c r="J246" s="3"/>
      <c r="K246" s="3">
        <v>243</v>
      </c>
      <c r="O246" s="3">
        <v>243</v>
      </c>
    </row>
    <row r="247" spans="1:15" ht="15" x14ac:dyDescent="0.35">
      <c r="A247" s="4">
        <f t="shared" si="3"/>
        <v>245</v>
      </c>
      <c r="B247" s="2"/>
      <c r="C247" s="5">
        <v>24.5</v>
      </c>
      <c r="D247" s="5">
        <v>24.5</v>
      </c>
      <c r="E247" s="5">
        <v>24.5</v>
      </c>
      <c r="F247" s="6"/>
      <c r="G247" s="6">
        <v>2.4399999999999906</v>
      </c>
      <c r="H247" s="3"/>
      <c r="I247" s="3"/>
      <c r="J247" s="3"/>
      <c r="K247" s="3">
        <v>244</v>
      </c>
      <c r="O247" s="3">
        <v>244</v>
      </c>
    </row>
    <row r="248" spans="1:15" ht="15" x14ac:dyDescent="0.35">
      <c r="A248" s="4">
        <f t="shared" si="3"/>
        <v>246</v>
      </c>
      <c r="B248" s="2"/>
      <c r="C248" s="5">
        <v>24.6</v>
      </c>
      <c r="D248" s="5">
        <v>24.6</v>
      </c>
      <c r="E248" s="5">
        <v>24.6</v>
      </c>
      <c r="F248" s="6"/>
      <c r="G248" s="6">
        <v>2.4499999999999904</v>
      </c>
      <c r="H248" s="3"/>
      <c r="I248" s="3"/>
      <c r="J248" s="3"/>
      <c r="K248" s="3">
        <v>245</v>
      </c>
      <c r="O248" s="3">
        <v>245</v>
      </c>
    </row>
    <row r="249" spans="1:15" ht="15" x14ac:dyDescent="0.35">
      <c r="A249" s="4">
        <f t="shared" si="3"/>
        <v>247</v>
      </c>
      <c r="B249" s="2"/>
      <c r="C249" s="5">
        <v>24.7</v>
      </c>
      <c r="D249" s="5">
        <v>24.7</v>
      </c>
      <c r="E249" s="5">
        <v>24.7</v>
      </c>
      <c r="F249" s="6"/>
      <c r="G249" s="6">
        <v>2.4599999999999902</v>
      </c>
      <c r="H249" s="3"/>
      <c r="I249" s="3"/>
      <c r="J249" s="3"/>
      <c r="K249" s="3">
        <v>246</v>
      </c>
      <c r="O249" s="3">
        <v>246</v>
      </c>
    </row>
    <row r="250" spans="1:15" ht="15" x14ac:dyDescent="0.35">
      <c r="A250" s="4">
        <f t="shared" si="3"/>
        <v>248</v>
      </c>
      <c r="B250" s="2"/>
      <c r="C250" s="5">
        <v>24.8</v>
      </c>
      <c r="D250" s="5">
        <v>24.8</v>
      </c>
      <c r="E250" s="5">
        <v>24.8</v>
      </c>
      <c r="F250" s="6"/>
      <c r="G250" s="6">
        <v>2.46999999999999</v>
      </c>
      <c r="H250" s="3"/>
      <c r="I250" s="3"/>
      <c r="J250" s="3"/>
      <c r="K250" s="3">
        <v>247</v>
      </c>
      <c r="O250" s="3">
        <v>247</v>
      </c>
    </row>
    <row r="251" spans="1:15" ht="15" x14ac:dyDescent="0.35">
      <c r="A251" s="4">
        <f t="shared" si="3"/>
        <v>249</v>
      </c>
      <c r="B251" s="2"/>
      <c r="C251" s="5">
        <v>24.9</v>
      </c>
      <c r="D251" s="5">
        <v>24.9</v>
      </c>
      <c r="E251" s="5">
        <v>24.9</v>
      </c>
      <c r="F251" s="6"/>
      <c r="G251" s="6">
        <v>2.4799999999999898</v>
      </c>
      <c r="H251" s="3"/>
      <c r="I251" s="3"/>
      <c r="J251" s="3"/>
      <c r="K251" s="3">
        <v>248</v>
      </c>
      <c r="O251" s="3">
        <v>248</v>
      </c>
    </row>
    <row r="252" spans="1:15" ht="15" x14ac:dyDescent="0.35">
      <c r="A252" s="4">
        <f t="shared" si="3"/>
        <v>250</v>
      </c>
      <c r="B252" s="2"/>
      <c r="C252" s="5">
        <v>25</v>
      </c>
      <c r="D252" s="5">
        <v>25</v>
      </c>
      <c r="E252" s="5">
        <v>25</v>
      </c>
      <c r="F252" s="6"/>
      <c r="G252" s="6">
        <v>2.4899999999999896</v>
      </c>
      <c r="H252" s="3"/>
      <c r="I252" s="3"/>
      <c r="J252" s="3"/>
      <c r="K252" s="3">
        <v>249</v>
      </c>
      <c r="O252" s="3">
        <v>249</v>
      </c>
    </row>
    <row r="253" spans="1:15" ht="15" x14ac:dyDescent="0.35">
      <c r="A253" s="4">
        <f t="shared" si="3"/>
        <v>251</v>
      </c>
      <c r="B253" s="2"/>
      <c r="C253" s="5">
        <v>25.1</v>
      </c>
      <c r="D253" s="5">
        <v>25.1</v>
      </c>
      <c r="E253" s="5">
        <v>25.1</v>
      </c>
      <c r="F253" s="6"/>
      <c r="G253" s="6">
        <v>2.4999999999999893</v>
      </c>
      <c r="H253" s="3"/>
      <c r="I253" s="3"/>
      <c r="J253" s="3"/>
      <c r="K253" s="3">
        <v>250</v>
      </c>
      <c r="O253" s="3">
        <v>250</v>
      </c>
    </row>
    <row r="254" spans="1:15" ht="15" x14ac:dyDescent="0.35">
      <c r="A254" s="4">
        <f t="shared" si="3"/>
        <v>252</v>
      </c>
      <c r="B254" s="2"/>
      <c r="C254" s="5">
        <v>25.2</v>
      </c>
      <c r="D254" s="5">
        <v>25.2</v>
      </c>
      <c r="E254" s="5">
        <v>25.2</v>
      </c>
      <c r="F254" s="6"/>
      <c r="G254" s="2"/>
      <c r="H254" s="3"/>
      <c r="I254" s="3"/>
      <c r="J254" s="3"/>
      <c r="K254" s="3">
        <v>251</v>
      </c>
      <c r="O254" s="3">
        <v>251</v>
      </c>
    </row>
    <row r="255" spans="1:15" ht="15" x14ac:dyDescent="0.35">
      <c r="A255" s="4">
        <f t="shared" si="3"/>
        <v>253</v>
      </c>
      <c r="B255" s="2"/>
      <c r="C255" s="5">
        <v>25.3</v>
      </c>
      <c r="D255" s="5">
        <v>25.3</v>
      </c>
      <c r="E255" s="5">
        <v>25.3</v>
      </c>
      <c r="F255" s="6"/>
      <c r="G255" s="2"/>
      <c r="H255" s="3"/>
      <c r="I255" s="3"/>
      <c r="J255" s="3"/>
      <c r="K255" s="3">
        <v>252</v>
      </c>
      <c r="O255" s="3">
        <v>252</v>
      </c>
    </row>
    <row r="256" spans="1:15" ht="15" x14ac:dyDescent="0.35">
      <c r="A256" s="4">
        <f t="shared" si="3"/>
        <v>254</v>
      </c>
      <c r="B256" s="2"/>
      <c r="C256" s="5">
        <v>25.4</v>
      </c>
      <c r="D256" s="5">
        <v>25.4</v>
      </c>
      <c r="E256" s="5">
        <v>25.4</v>
      </c>
      <c r="F256" s="6"/>
      <c r="G256" s="2"/>
      <c r="H256" s="3"/>
      <c r="I256" s="3"/>
      <c r="J256" s="3"/>
      <c r="K256" s="3">
        <v>253</v>
      </c>
      <c r="O256" s="3">
        <v>253</v>
      </c>
    </row>
    <row r="257" spans="1:15" ht="15" x14ac:dyDescent="0.35">
      <c r="A257" s="4">
        <f t="shared" si="3"/>
        <v>255</v>
      </c>
      <c r="B257" s="2"/>
      <c r="C257" s="5">
        <v>25.5</v>
      </c>
      <c r="D257" s="5">
        <v>25.5</v>
      </c>
      <c r="E257" s="5">
        <v>25.5</v>
      </c>
      <c r="F257" s="6"/>
      <c r="G257" s="2"/>
      <c r="H257" s="3"/>
      <c r="I257" s="3"/>
      <c r="J257" s="3"/>
      <c r="K257" s="3">
        <v>254</v>
      </c>
      <c r="O257" s="3">
        <v>254</v>
      </c>
    </row>
    <row r="258" spans="1:15" ht="15" x14ac:dyDescent="0.35">
      <c r="A258" s="4">
        <f t="shared" si="3"/>
        <v>256</v>
      </c>
      <c r="B258" s="2"/>
      <c r="C258" s="5">
        <v>25.6</v>
      </c>
      <c r="D258" s="5">
        <v>25.6</v>
      </c>
      <c r="E258" s="5">
        <v>25.6</v>
      </c>
      <c r="F258" s="6"/>
      <c r="G258" s="2"/>
      <c r="H258" s="3"/>
      <c r="I258" s="3"/>
      <c r="J258" s="3"/>
      <c r="K258" s="3">
        <v>255</v>
      </c>
      <c r="O258" s="3">
        <v>255</v>
      </c>
    </row>
    <row r="259" spans="1:15" ht="15" x14ac:dyDescent="0.35">
      <c r="A259" s="4">
        <f t="shared" si="3"/>
        <v>257</v>
      </c>
      <c r="B259" s="2"/>
      <c r="C259" s="5">
        <v>25.7</v>
      </c>
      <c r="D259" s="5">
        <v>25.7</v>
      </c>
      <c r="E259" s="5">
        <v>25.7</v>
      </c>
      <c r="F259" s="6"/>
      <c r="G259" s="2"/>
      <c r="H259" s="3"/>
      <c r="I259" s="3"/>
      <c r="J259" s="3"/>
      <c r="K259" s="3">
        <v>256</v>
      </c>
      <c r="O259" s="3">
        <v>256</v>
      </c>
    </row>
    <row r="260" spans="1:15" ht="15" x14ac:dyDescent="0.35">
      <c r="A260" s="4">
        <f t="shared" si="3"/>
        <v>258</v>
      </c>
      <c r="B260" s="2"/>
      <c r="C260" s="5">
        <v>25.8</v>
      </c>
      <c r="D260" s="5">
        <v>25.8</v>
      </c>
      <c r="E260" s="5">
        <v>25.8</v>
      </c>
      <c r="F260" s="6"/>
      <c r="G260" s="2"/>
      <c r="H260" s="3"/>
      <c r="I260" s="3"/>
      <c r="J260" s="3"/>
      <c r="K260" s="3">
        <v>257</v>
      </c>
      <c r="O260" s="3">
        <v>257</v>
      </c>
    </row>
    <row r="261" spans="1:15" ht="15" x14ac:dyDescent="0.35">
      <c r="A261" s="4">
        <f t="shared" ref="A261:A324" si="4">A260+1</f>
        <v>259</v>
      </c>
      <c r="B261" s="2"/>
      <c r="C261" s="5">
        <v>25.9</v>
      </c>
      <c r="D261" s="5">
        <v>25.9</v>
      </c>
      <c r="E261" s="5">
        <v>25.9</v>
      </c>
      <c r="F261" s="6"/>
      <c r="G261" s="2"/>
      <c r="H261" s="3"/>
      <c r="I261" s="3"/>
      <c r="J261" s="3"/>
      <c r="K261" s="3">
        <v>258</v>
      </c>
      <c r="O261" s="3">
        <v>258</v>
      </c>
    </row>
    <row r="262" spans="1:15" ht="15" x14ac:dyDescent="0.35">
      <c r="A262" s="4">
        <f t="shared" si="4"/>
        <v>260</v>
      </c>
      <c r="B262" s="2"/>
      <c r="C262" s="5">
        <v>26</v>
      </c>
      <c r="D262" s="5">
        <v>26</v>
      </c>
      <c r="E262" s="5">
        <v>26</v>
      </c>
      <c r="F262" s="6"/>
      <c r="G262" s="2"/>
      <c r="H262" s="3"/>
      <c r="I262" s="3"/>
      <c r="J262" s="3"/>
      <c r="K262" s="3">
        <v>259</v>
      </c>
      <c r="O262" s="3">
        <v>259</v>
      </c>
    </row>
    <row r="263" spans="1:15" ht="15" x14ac:dyDescent="0.35">
      <c r="A263" s="4">
        <f t="shared" si="4"/>
        <v>261</v>
      </c>
      <c r="B263" s="2"/>
      <c r="C263" s="5">
        <v>26.1</v>
      </c>
      <c r="D263" s="5">
        <v>26.1</v>
      </c>
      <c r="E263" s="5">
        <v>26.1</v>
      </c>
      <c r="F263" s="6"/>
      <c r="G263" s="2"/>
      <c r="H263" s="3"/>
      <c r="I263" s="3"/>
      <c r="J263" s="3"/>
      <c r="K263" s="3">
        <v>260</v>
      </c>
      <c r="O263" s="3">
        <v>260</v>
      </c>
    </row>
    <row r="264" spans="1:15" ht="15" x14ac:dyDescent="0.35">
      <c r="A264" s="4">
        <f t="shared" si="4"/>
        <v>262</v>
      </c>
      <c r="B264" s="2"/>
      <c r="C264" s="5">
        <v>26.2</v>
      </c>
      <c r="D264" s="5">
        <v>26.2</v>
      </c>
      <c r="E264" s="5">
        <v>26.2</v>
      </c>
      <c r="F264" s="6"/>
      <c r="G264" s="2"/>
      <c r="H264" s="3"/>
      <c r="I264" s="3"/>
      <c r="J264" s="3"/>
      <c r="K264" s="3">
        <v>261</v>
      </c>
      <c r="O264" s="3">
        <v>261</v>
      </c>
    </row>
    <row r="265" spans="1:15" ht="15" x14ac:dyDescent="0.35">
      <c r="A265" s="4">
        <f t="shared" si="4"/>
        <v>263</v>
      </c>
      <c r="B265" s="2"/>
      <c r="C265" s="5">
        <v>26.3</v>
      </c>
      <c r="D265" s="5">
        <v>26.3</v>
      </c>
      <c r="E265" s="5">
        <v>26.3</v>
      </c>
      <c r="F265" s="6"/>
      <c r="G265" s="2"/>
      <c r="H265" s="3"/>
      <c r="I265" s="3"/>
      <c r="J265" s="3"/>
      <c r="K265" s="3">
        <v>262</v>
      </c>
      <c r="O265" s="3">
        <v>262</v>
      </c>
    </row>
    <row r="266" spans="1:15" ht="15" x14ac:dyDescent="0.35">
      <c r="A266" s="4">
        <f t="shared" si="4"/>
        <v>264</v>
      </c>
      <c r="B266" s="2"/>
      <c r="C266" s="5">
        <v>26.4</v>
      </c>
      <c r="D266" s="5">
        <v>26.4</v>
      </c>
      <c r="E266" s="5">
        <v>26.4</v>
      </c>
      <c r="F266" s="6"/>
      <c r="G266" s="2"/>
      <c r="H266" s="3"/>
      <c r="I266" s="3"/>
      <c r="J266" s="3"/>
      <c r="K266" s="3">
        <v>263</v>
      </c>
      <c r="O266" s="3">
        <v>263</v>
      </c>
    </row>
    <row r="267" spans="1:15" ht="15" x14ac:dyDescent="0.35">
      <c r="A267" s="4">
        <f t="shared" si="4"/>
        <v>265</v>
      </c>
      <c r="B267" s="2"/>
      <c r="C267" s="5">
        <v>26.5</v>
      </c>
      <c r="D267" s="5">
        <v>26.5</v>
      </c>
      <c r="E267" s="5">
        <v>26.5</v>
      </c>
      <c r="F267" s="6"/>
      <c r="G267" s="2"/>
      <c r="H267" s="3"/>
      <c r="I267" s="3"/>
      <c r="J267" s="3"/>
      <c r="K267" s="3">
        <v>264</v>
      </c>
      <c r="O267" s="3">
        <v>264</v>
      </c>
    </row>
    <row r="268" spans="1:15" ht="15" x14ac:dyDescent="0.35">
      <c r="A268" s="4">
        <f t="shared" si="4"/>
        <v>266</v>
      </c>
      <c r="B268" s="2"/>
      <c r="C268" s="5">
        <v>26.6</v>
      </c>
      <c r="D268" s="5">
        <v>26.6</v>
      </c>
      <c r="E268" s="5">
        <v>26.6</v>
      </c>
      <c r="F268" s="6"/>
      <c r="G268" s="2"/>
      <c r="H268" s="3"/>
      <c r="I268" s="3"/>
      <c r="J268" s="3"/>
      <c r="K268" s="3">
        <v>265</v>
      </c>
      <c r="O268" s="3">
        <v>265</v>
      </c>
    </row>
    <row r="269" spans="1:15" ht="15" x14ac:dyDescent="0.35">
      <c r="A269" s="4">
        <f t="shared" si="4"/>
        <v>267</v>
      </c>
      <c r="B269" s="2"/>
      <c r="C269" s="5">
        <v>26.7</v>
      </c>
      <c r="D269" s="5">
        <v>26.7</v>
      </c>
      <c r="E269" s="5">
        <v>26.7</v>
      </c>
      <c r="F269" s="6"/>
      <c r="G269" s="2"/>
      <c r="H269" s="3"/>
      <c r="I269" s="3"/>
      <c r="J269" s="3"/>
      <c r="K269" s="3">
        <v>266</v>
      </c>
      <c r="O269" s="3">
        <v>266</v>
      </c>
    </row>
    <row r="270" spans="1:15" ht="15" x14ac:dyDescent="0.35">
      <c r="A270" s="4">
        <f t="shared" si="4"/>
        <v>268</v>
      </c>
      <c r="B270" s="2"/>
      <c r="C270" s="5">
        <v>26.8</v>
      </c>
      <c r="D270" s="5">
        <v>26.8</v>
      </c>
      <c r="E270" s="5">
        <v>26.8</v>
      </c>
      <c r="F270" s="6"/>
      <c r="G270" s="2"/>
      <c r="H270" s="3"/>
      <c r="I270" s="3"/>
      <c r="J270" s="3"/>
      <c r="K270" s="3">
        <v>267</v>
      </c>
      <c r="O270" s="3">
        <v>267</v>
      </c>
    </row>
    <row r="271" spans="1:15" ht="15" x14ac:dyDescent="0.35">
      <c r="A271" s="4">
        <f t="shared" si="4"/>
        <v>269</v>
      </c>
      <c r="B271" s="2"/>
      <c r="C271" s="5">
        <v>26.9</v>
      </c>
      <c r="D271" s="5">
        <v>26.9</v>
      </c>
      <c r="E271" s="5">
        <v>26.9</v>
      </c>
      <c r="F271" s="6"/>
      <c r="G271" s="2"/>
      <c r="H271" s="3"/>
      <c r="I271" s="3"/>
      <c r="J271" s="3"/>
      <c r="K271" s="3">
        <v>268</v>
      </c>
      <c r="O271" s="3">
        <v>268</v>
      </c>
    </row>
    <row r="272" spans="1:15" ht="15" x14ac:dyDescent="0.35">
      <c r="A272" s="4">
        <f t="shared" si="4"/>
        <v>270</v>
      </c>
      <c r="B272" s="2"/>
      <c r="C272" s="5">
        <v>27</v>
      </c>
      <c r="D272" s="5">
        <v>27</v>
      </c>
      <c r="E272" s="5">
        <v>27</v>
      </c>
      <c r="F272" s="6"/>
      <c r="G272" s="2"/>
      <c r="H272" s="3"/>
      <c r="I272" s="3"/>
      <c r="J272" s="3"/>
      <c r="K272" s="3">
        <v>269</v>
      </c>
      <c r="O272" s="3">
        <v>269</v>
      </c>
    </row>
    <row r="273" spans="1:15" ht="15" x14ac:dyDescent="0.35">
      <c r="A273" s="4">
        <f t="shared" si="4"/>
        <v>271</v>
      </c>
      <c r="B273" s="2"/>
      <c r="C273" s="5">
        <v>27.1</v>
      </c>
      <c r="D273" s="5">
        <v>27.1</v>
      </c>
      <c r="E273" s="5">
        <v>27.1</v>
      </c>
      <c r="F273" s="6"/>
      <c r="G273" s="2"/>
      <c r="H273" s="3"/>
      <c r="I273" s="3"/>
      <c r="J273" s="3"/>
      <c r="K273" s="3">
        <v>270</v>
      </c>
      <c r="O273" s="3">
        <v>270</v>
      </c>
    </row>
    <row r="274" spans="1:15" ht="15" x14ac:dyDescent="0.35">
      <c r="A274" s="4">
        <f t="shared" si="4"/>
        <v>272</v>
      </c>
      <c r="B274" s="2"/>
      <c r="C274" s="5">
        <v>27.2</v>
      </c>
      <c r="D274" s="5">
        <v>27.2</v>
      </c>
      <c r="E274" s="5">
        <v>27.2</v>
      </c>
      <c r="F274" s="6"/>
      <c r="G274" s="2"/>
      <c r="H274" s="3"/>
      <c r="I274" s="3"/>
      <c r="J274" s="3"/>
      <c r="K274" s="3">
        <v>271</v>
      </c>
      <c r="O274" s="3">
        <v>271</v>
      </c>
    </row>
    <row r="275" spans="1:15" ht="15" x14ac:dyDescent="0.35">
      <c r="A275" s="4">
        <f t="shared" si="4"/>
        <v>273</v>
      </c>
      <c r="B275" s="2"/>
      <c r="C275" s="5">
        <v>27.3</v>
      </c>
      <c r="D275" s="5">
        <v>27.3</v>
      </c>
      <c r="E275" s="5">
        <v>27.3</v>
      </c>
      <c r="F275" s="6"/>
      <c r="G275" s="2"/>
      <c r="H275" s="3"/>
      <c r="I275" s="3"/>
      <c r="J275" s="3"/>
      <c r="K275" s="3">
        <v>272</v>
      </c>
      <c r="O275" s="3">
        <v>272</v>
      </c>
    </row>
    <row r="276" spans="1:15" ht="15" x14ac:dyDescent="0.35">
      <c r="A276" s="4">
        <f t="shared" si="4"/>
        <v>274</v>
      </c>
      <c r="B276" s="2"/>
      <c r="C276" s="5">
        <v>27.4</v>
      </c>
      <c r="D276" s="5">
        <v>27.4</v>
      </c>
      <c r="E276" s="5">
        <v>27.4</v>
      </c>
      <c r="F276" s="6"/>
      <c r="G276" s="2"/>
      <c r="H276" s="3"/>
      <c r="I276" s="3"/>
      <c r="J276" s="3"/>
      <c r="K276" s="3">
        <v>273</v>
      </c>
      <c r="O276" s="3">
        <v>273</v>
      </c>
    </row>
    <row r="277" spans="1:15" ht="15" x14ac:dyDescent="0.35">
      <c r="A277" s="4">
        <f t="shared" si="4"/>
        <v>275</v>
      </c>
      <c r="B277" s="2"/>
      <c r="C277" s="5">
        <v>27.5</v>
      </c>
      <c r="D277" s="5">
        <v>27.5</v>
      </c>
      <c r="E277" s="5">
        <v>27.5</v>
      </c>
      <c r="F277" s="6"/>
      <c r="G277" s="2"/>
      <c r="H277" s="3"/>
      <c r="I277" s="3"/>
      <c r="J277" s="3"/>
      <c r="K277" s="3">
        <v>274</v>
      </c>
      <c r="O277" s="3">
        <v>274</v>
      </c>
    </row>
    <row r="278" spans="1:15" ht="15" x14ac:dyDescent="0.35">
      <c r="A278" s="4">
        <f t="shared" si="4"/>
        <v>276</v>
      </c>
      <c r="B278" s="2"/>
      <c r="C278" s="5">
        <v>27.6</v>
      </c>
      <c r="D278" s="5">
        <v>27.6</v>
      </c>
      <c r="E278" s="5">
        <v>27.6</v>
      </c>
      <c r="F278" s="6"/>
      <c r="G278" s="2"/>
      <c r="H278" s="3"/>
      <c r="I278" s="3"/>
      <c r="J278" s="3"/>
      <c r="K278" s="3">
        <v>275</v>
      </c>
      <c r="O278" s="3">
        <v>275</v>
      </c>
    </row>
    <row r="279" spans="1:15" ht="15" x14ac:dyDescent="0.35">
      <c r="A279" s="4">
        <f t="shared" si="4"/>
        <v>277</v>
      </c>
      <c r="B279" s="2"/>
      <c r="C279" s="5">
        <v>27.7</v>
      </c>
      <c r="D279" s="5">
        <v>27.7</v>
      </c>
      <c r="E279" s="5">
        <v>27.7</v>
      </c>
      <c r="F279" s="6"/>
      <c r="G279" s="2"/>
      <c r="H279" s="3"/>
      <c r="I279" s="3"/>
      <c r="J279" s="3"/>
      <c r="K279" s="3">
        <v>276</v>
      </c>
      <c r="O279" s="3">
        <v>276</v>
      </c>
    </row>
    <row r="280" spans="1:15" ht="15" x14ac:dyDescent="0.35">
      <c r="A280" s="4">
        <f t="shared" si="4"/>
        <v>278</v>
      </c>
      <c r="B280" s="2"/>
      <c r="C280" s="5">
        <v>27.8</v>
      </c>
      <c r="D280" s="5">
        <v>27.8</v>
      </c>
      <c r="E280" s="5">
        <v>27.8</v>
      </c>
      <c r="F280" s="6"/>
      <c r="G280" s="2"/>
      <c r="H280" s="3"/>
      <c r="I280" s="3"/>
      <c r="J280" s="3"/>
      <c r="K280" s="3">
        <v>277</v>
      </c>
      <c r="O280" s="3">
        <v>277</v>
      </c>
    </row>
    <row r="281" spans="1:15" ht="15" x14ac:dyDescent="0.35">
      <c r="A281" s="4">
        <f t="shared" si="4"/>
        <v>279</v>
      </c>
      <c r="B281" s="2"/>
      <c r="C281" s="5">
        <v>27.9</v>
      </c>
      <c r="D281" s="5">
        <v>27.9</v>
      </c>
      <c r="E281" s="5">
        <v>27.9</v>
      </c>
      <c r="F281" s="6"/>
      <c r="G281" s="2"/>
      <c r="H281" s="3"/>
      <c r="I281" s="3"/>
      <c r="J281" s="3"/>
      <c r="K281" s="3">
        <v>278</v>
      </c>
      <c r="O281" s="3">
        <v>278</v>
      </c>
    </row>
    <row r="282" spans="1:15" ht="15" x14ac:dyDescent="0.35">
      <c r="A282" s="4">
        <f t="shared" si="4"/>
        <v>280</v>
      </c>
      <c r="B282" s="2"/>
      <c r="C282" s="5">
        <v>28</v>
      </c>
      <c r="D282" s="5">
        <v>28</v>
      </c>
      <c r="E282" s="5">
        <v>28</v>
      </c>
      <c r="F282" s="6"/>
      <c r="G282" s="2"/>
      <c r="H282" s="3"/>
      <c r="I282" s="3"/>
      <c r="J282" s="3"/>
      <c r="K282" s="3">
        <v>279</v>
      </c>
      <c r="O282" s="3">
        <v>279</v>
      </c>
    </row>
    <row r="283" spans="1:15" ht="15" x14ac:dyDescent="0.35">
      <c r="A283" s="4">
        <f t="shared" si="4"/>
        <v>281</v>
      </c>
      <c r="B283" s="2"/>
      <c r="C283" s="5">
        <v>28.1</v>
      </c>
      <c r="D283" s="5">
        <v>28.1</v>
      </c>
      <c r="E283" s="5">
        <v>28.1</v>
      </c>
      <c r="F283" s="6"/>
      <c r="G283" s="2"/>
      <c r="H283" s="3"/>
      <c r="I283" s="3"/>
      <c r="J283" s="3"/>
      <c r="K283" s="3">
        <v>280</v>
      </c>
      <c r="O283" s="3">
        <v>280</v>
      </c>
    </row>
    <row r="284" spans="1:15" ht="15" x14ac:dyDescent="0.35">
      <c r="A284" s="4">
        <f t="shared" si="4"/>
        <v>282</v>
      </c>
      <c r="B284" s="2"/>
      <c r="C284" s="5">
        <v>28.2</v>
      </c>
      <c r="D284" s="5">
        <v>28.2</v>
      </c>
      <c r="E284" s="5">
        <v>28.2</v>
      </c>
      <c r="F284" s="6"/>
      <c r="G284" s="2"/>
      <c r="H284" s="3"/>
      <c r="I284" s="3"/>
      <c r="J284" s="3"/>
      <c r="K284" s="3">
        <v>281</v>
      </c>
      <c r="O284" s="3">
        <v>281</v>
      </c>
    </row>
    <row r="285" spans="1:15" ht="15" x14ac:dyDescent="0.35">
      <c r="A285" s="4">
        <f t="shared" si="4"/>
        <v>283</v>
      </c>
      <c r="B285" s="2"/>
      <c r="C285" s="5">
        <v>28.3</v>
      </c>
      <c r="D285" s="5">
        <v>28.3</v>
      </c>
      <c r="E285" s="5">
        <v>28.3</v>
      </c>
      <c r="F285" s="6"/>
      <c r="G285" s="2"/>
      <c r="H285" s="3"/>
      <c r="I285" s="3"/>
      <c r="J285" s="3"/>
      <c r="K285" s="3">
        <v>282</v>
      </c>
      <c r="O285" s="3">
        <v>282</v>
      </c>
    </row>
    <row r="286" spans="1:15" ht="15" x14ac:dyDescent="0.35">
      <c r="A286" s="4">
        <f t="shared" si="4"/>
        <v>284</v>
      </c>
      <c r="B286" s="2"/>
      <c r="C286" s="5">
        <v>28.4</v>
      </c>
      <c r="D286" s="5">
        <v>28.4</v>
      </c>
      <c r="E286" s="5">
        <v>28.4</v>
      </c>
      <c r="F286" s="6"/>
      <c r="G286" s="2"/>
      <c r="H286" s="3"/>
      <c r="I286" s="3"/>
      <c r="J286" s="3"/>
      <c r="K286" s="3">
        <v>283</v>
      </c>
      <c r="O286" s="3">
        <v>283</v>
      </c>
    </row>
    <row r="287" spans="1:15" ht="15" x14ac:dyDescent="0.35">
      <c r="A287" s="4">
        <f t="shared" si="4"/>
        <v>285</v>
      </c>
      <c r="B287" s="2"/>
      <c r="C287" s="5">
        <v>28.5</v>
      </c>
      <c r="D287" s="5">
        <v>28.5</v>
      </c>
      <c r="E287" s="5">
        <v>28.5</v>
      </c>
      <c r="F287" s="6"/>
      <c r="G287" s="2"/>
      <c r="H287" s="3"/>
      <c r="I287" s="3"/>
      <c r="J287" s="3"/>
      <c r="K287" s="3">
        <v>284</v>
      </c>
      <c r="O287" s="3">
        <v>284</v>
      </c>
    </row>
    <row r="288" spans="1:15" ht="15" x14ac:dyDescent="0.35">
      <c r="A288" s="4">
        <f t="shared" si="4"/>
        <v>286</v>
      </c>
      <c r="B288" s="2"/>
      <c r="C288" s="5">
        <v>28.6</v>
      </c>
      <c r="D288" s="5">
        <v>28.6</v>
      </c>
      <c r="E288" s="5">
        <v>28.6</v>
      </c>
      <c r="F288" s="6"/>
      <c r="G288" s="2"/>
      <c r="H288" s="3"/>
      <c r="I288" s="3"/>
      <c r="J288" s="3"/>
      <c r="K288" s="3">
        <v>285</v>
      </c>
      <c r="O288" s="3">
        <v>285</v>
      </c>
    </row>
    <row r="289" spans="1:15" ht="15" x14ac:dyDescent="0.35">
      <c r="A289" s="4">
        <f t="shared" si="4"/>
        <v>287</v>
      </c>
      <c r="B289" s="2"/>
      <c r="C289" s="5">
        <v>28.7</v>
      </c>
      <c r="D289" s="5">
        <v>28.7</v>
      </c>
      <c r="E289" s="5">
        <v>28.7</v>
      </c>
      <c r="F289" s="6"/>
      <c r="G289" s="2"/>
      <c r="H289" s="3"/>
      <c r="I289" s="3"/>
      <c r="J289" s="3"/>
      <c r="K289" s="3">
        <v>286</v>
      </c>
      <c r="O289" s="3">
        <v>286</v>
      </c>
    </row>
    <row r="290" spans="1:15" ht="15" x14ac:dyDescent="0.35">
      <c r="A290" s="4">
        <f t="shared" si="4"/>
        <v>288</v>
      </c>
      <c r="B290" s="2"/>
      <c r="C290" s="5">
        <v>28.8</v>
      </c>
      <c r="D290" s="5">
        <v>28.8</v>
      </c>
      <c r="E290" s="5">
        <v>28.8</v>
      </c>
      <c r="F290" s="6"/>
      <c r="G290" s="2"/>
      <c r="H290" s="3"/>
      <c r="I290" s="3"/>
      <c r="J290" s="3"/>
      <c r="K290" s="3">
        <v>287</v>
      </c>
      <c r="O290" s="3">
        <v>287</v>
      </c>
    </row>
    <row r="291" spans="1:15" ht="15" x14ac:dyDescent="0.35">
      <c r="A291" s="4">
        <f t="shared" si="4"/>
        <v>289</v>
      </c>
      <c r="B291" s="2"/>
      <c r="C291" s="5">
        <v>28.9</v>
      </c>
      <c r="D291" s="5">
        <v>28.9</v>
      </c>
      <c r="E291" s="5">
        <v>28.9</v>
      </c>
      <c r="F291" s="6"/>
      <c r="G291" s="2"/>
      <c r="H291" s="3"/>
      <c r="I291" s="3"/>
      <c r="J291" s="3"/>
      <c r="K291" s="3">
        <v>288</v>
      </c>
      <c r="O291" s="3">
        <v>288</v>
      </c>
    </row>
    <row r="292" spans="1:15" ht="15" x14ac:dyDescent="0.35">
      <c r="A292" s="4">
        <f t="shared" si="4"/>
        <v>290</v>
      </c>
      <c r="B292" s="2"/>
      <c r="C292" s="5">
        <v>29</v>
      </c>
      <c r="D292" s="5">
        <v>29</v>
      </c>
      <c r="E292" s="5">
        <v>29</v>
      </c>
      <c r="F292" s="6"/>
      <c r="G292" s="2"/>
      <c r="H292" s="3"/>
      <c r="I292" s="3"/>
      <c r="J292" s="3"/>
      <c r="K292" s="3">
        <v>289</v>
      </c>
      <c r="O292" s="3">
        <v>289</v>
      </c>
    </row>
    <row r="293" spans="1:15" ht="15" x14ac:dyDescent="0.35">
      <c r="A293" s="4">
        <f t="shared" si="4"/>
        <v>291</v>
      </c>
      <c r="B293" s="2"/>
      <c r="C293" s="5">
        <v>29.1</v>
      </c>
      <c r="D293" s="5">
        <v>29.1</v>
      </c>
      <c r="E293" s="5">
        <v>29.1</v>
      </c>
      <c r="F293" s="6"/>
      <c r="G293" s="2"/>
      <c r="H293" s="3"/>
      <c r="I293" s="3"/>
      <c r="J293" s="3"/>
      <c r="K293" s="3">
        <v>290</v>
      </c>
      <c r="O293" s="3">
        <v>290</v>
      </c>
    </row>
    <row r="294" spans="1:15" ht="15" x14ac:dyDescent="0.35">
      <c r="A294" s="4">
        <f t="shared" si="4"/>
        <v>292</v>
      </c>
      <c r="B294" s="2"/>
      <c r="C294" s="5">
        <v>29.2</v>
      </c>
      <c r="D294" s="5">
        <v>29.2</v>
      </c>
      <c r="E294" s="5">
        <v>29.2</v>
      </c>
      <c r="F294" s="6"/>
      <c r="G294" s="2"/>
      <c r="H294" s="3"/>
      <c r="I294" s="3"/>
      <c r="J294" s="3"/>
      <c r="K294" s="3">
        <v>291</v>
      </c>
      <c r="O294" s="3">
        <v>291</v>
      </c>
    </row>
    <row r="295" spans="1:15" ht="15" x14ac:dyDescent="0.35">
      <c r="A295" s="4">
        <f t="shared" si="4"/>
        <v>293</v>
      </c>
      <c r="B295" s="2"/>
      <c r="C295" s="5">
        <v>29.3</v>
      </c>
      <c r="D295" s="5">
        <v>29.3</v>
      </c>
      <c r="E295" s="5">
        <v>29.3</v>
      </c>
      <c r="F295" s="6"/>
      <c r="G295" s="2"/>
      <c r="H295" s="3"/>
      <c r="I295" s="3"/>
      <c r="J295" s="3"/>
      <c r="K295" s="3">
        <v>292</v>
      </c>
      <c r="O295" s="3">
        <v>292</v>
      </c>
    </row>
    <row r="296" spans="1:15" ht="15" x14ac:dyDescent="0.35">
      <c r="A296" s="4">
        <f t="shared" si="4"/>
        <v>294</v>
      </c>
      <c r="B296" s="2"/>
      <c r="C296" s="5">
        <v>29.4</v>
      </c>
      <c r="D296" s="5">
        <v>29.4</v>
      </c>
      <c r="E296" s="5">
        <v>29.4</v>
      </c>
      <c r="F296" s="6"/>
      <c r="G296" s="2"/>
      <c r="H296" s="3"/>
      <c r="I296" s="3"/>
      <c r="J296" s="3"/>
      <c r="K296" s="3">
        <v>293</v>
      </c>
      <c r="O296" s="3">
        <v>293</v>
      </c>
    </row>
    <row r="297" spans="1:15" ht="15" x14ac:dyDescent="0.35">
      <c r="A297" s="4">
        <f t="shared" si="4"/>
        <v>295</v>
      </c>
      <c r="B297" s="2"/>
      <c r="C297" s="5">
        <v>29.5</v>
      </c>
      <c r="D297" s="5">
        <v>29.5</v>
      </c>
      <c r="E297" s="5">
        <v>29.5</v>
      </c>
      <c r="F297" s="6"/>
      <c r="G297" s="2"/>
      <c r="H297" s="3"/>
      <c r="I297" s="3"/>
      <c r="J297" s="3"/>
      <c r="K297" s="3">
        <v>294</v>
      </c>
      <c r="O297" s="3">
        <v>294</v>
      </c>
    </row>
    <row r="298" spans="1:15" ht="15" x14ac:dyDescent="0.35">
      <c r="A298" s="4">
        <f t="shared" si="4"/>
        <v>296</v>
      </c>
      <c r="B298" s="2"/>
      <c r="C298" s="5">
        <v>29.6</v>
      </c>
      <c r="D298" s="5">
        <v>29.6</v>
      </c>
      <c r="E298" s="5">
        <v>29.6</v>
      </c>
      <c r="F298" s="6"/>
      <c r="G298" s="2"/>
      <c r="H298" s="3"/>
      <c r="I298" s="3"/>
      <c r="J298" s="3"/>
      <c r="K298" s="3">
        <v>295</v>
      </c>
      <c r="O298" s="3">
        <v>295</v>
      </c>
    </row>
    <row r="299" spans="1:15" ht="15" x14ac:dyDescent="0.35">
      <c r="A299" s="4">
        <f t="shared" si="4"/>
        <v>297</v>
      </c>
      <c r="B299" s="2"/>
      <c r="C299" s="5">
        <v>29.7</v>
      </c>
      <c r="D299" s="5">
        <v>29.7</v>
      </c>
      <c r="E299" s="5">
        <v>29.7</v>
      </c>
      <c r="F299" s="6"/>
      <c r="G299" s="2"/>
      <c r="H299" s="3"/>
      <c r="I299" s="3"/>
      <c r="J299" s="3"/>
      <c r="K299" s="3">
        <v>296</v>
      </c>
      <c r="O299" s="3">
        <v>296</v>
      </c>
    </row>
    <row r="300" spans="1:15" ht="15" x14ac:dyDescent="0.35">
      <c r="A300" s="4">
        <f t="shared" si="4"/>
        <v>298</v>
      </c>
      <c r="B300" s="2"/>
      <c r="C300" s="5">
        <v>29.8</v>
      </c>
      <c r="D300" s="5">
        <v>29.8</v>
      </c>
      <c r="E300" s="5">
        <v>29.8</v>
      </c>
      <c r="F300" s="6"/>
      <c r="G300" s="2"/>
      <c r="H300" s="3"/>
      <c r="I300" s="3"/>
      <c r="J300" s="3"/>
      <c r="K300" s="3">
        <v>297</v>
      </c>
      <c r="O300" s="3">
        <v>297</v>
      </c>
    </row>
    <row r="301" spans="1:15" ht="15" x14ac:dyDescent="0.35">
      <c r="A301" s="4">
        <f t="shared" si="4"/>
        <v>299</v>
      </c>
      <c r="B301" s="2"/>
      <c r="C301" s="5">
        <v>29.9</v>
      </c>
      <c r="D301" s="5">
        <v>29.9</v>
      </c>
      <c r="E301" s="5">
        <v>29.9</v>
      </c>
      <c r="F301" s="6"/>
      <c r="G301" s="2"/>
      <c r="H301" s="3"/>
      <c r="I301" s="3"/>
      <c r="J301" s="3"/>
      <c r="K301" s="3">
        <v>298</v>
      </c>
      <c r="O301" s="3">
        <v>298</v>
      </c>
    </row>
    <row r="302" spans="1:15" ht="15" x14ac:dyDescent="0.35">
      <c r="A302" s="4">
        <f t="shared" si="4"/>
        <v>300</v>
      </c>
      <c r="B302" s="2"/>
      <c r="C302" s="5">
        <v>30</v>
      </c>
      <c r="D302" s="5">
        <v>30</v>
      </c>
      <c r="E302" s="5">
        <v>30</v>
      </c>
      <c r="F302" s="6"/>
      <c r="G302" s="2"/>
      <c r="H302" s="3"/>
      <c r="I302" s="3"/>
      <c r="J302" s="3"/>
      <c r="K302" s="3">
        <v>299</v>
      </c>
      <c r="O302" s="3">
        <v>299</v>
      </c>
    </row>
    <row r="303" spans="1:15" ht="15" x14ac:dyDescent="0.35">
      <c r="A303" s="4">
        <f t="shared" si="4"/>
        <v>301</v>
      </c>
      <c r="B303" s="2"/>
      <c r="C303" s="5">
        <v>30.1</v>
      </c>
      <c r="D303" s="5">
        <v>30.1</v>
      </c>
      <c r="E303" s="5">
        <v>30.1</v>
      </c>
      <c r="F303" s="6"/>
      <c r="G303" s="2"/>
      <c r="H303" s="3"/>
      <c r="I303" s="3"/>
      <c r="J303" s="3"/>
      <c r="K303" s="3">
        <v>300</v>
      </c>
      <c r="O303" s="3">
        <v>300</v>
      </c>
    </row>
    <row r="304" spans="1:15" ht="15" x14ac:dyDescent="0.35">
      <c r="A304" s="4">
        <f t="shared" si="4"/>
        <v>302</v>
      </c>
      <c r="B304" s="2"/>
      <c r="C304" s="5">
        <v>30.2</v>
      </c>
      <c r="D304" s="5">
        <v>30.2</v>
      </c>
      <c r="E304" s="5">
        <v>30.2</v>
      </c>
      <c r="F304" s="6"/>
      <c r="G304" s="2"/>
      <c r="H304" s="3"/>
      <c r="I304" s="3"/>
      <c r="J304" s="3"/>
      <c r="K304" s="3">
        <v>301</v>
      </c>
      <c r="O304" s="3">
        <v>301</v>
      </c>
    </row>
    <row r="305" spans="1:15" ht="15" x14ac:dyDescent="0.35">
      <c r="A305" s="4">
        <f t="shared" si="4"/>
        <v>303</v>
      </c>
      <c r="B305" s="2"/>
      <c r="C305" s="5">
        <v>30.3</v>
      </c>
      <c r="D305" s="5">
        <v>30.3</v>
      </c>
      <c r="E305" s="5">
        <v>30.3</v>
      </c>
      <c r="F305" s="6"/>
      <c r="G305" s="2"/>
      <c r="H305" s="3"/>
      <c r="I305" s="3"/>
      <c r="J305" s="3"/>
      <c r="K305" s="3">
        <v>302</v>
      </c>
      <c r="O305" s="3">
        <v>302</v>
      </c>
    </row>
    <row r="306" spans="1:15" ht="15" x14ac:dyDescent="0.35">
      <c r="A306" s="4">
        <f t="shared" si="4"/>
        <v>304</v>
      </c>
      <c r="B306" s="2"/>
      <c r="C306" s="5">
        <v>30.4</v>
      </c>
      <c r="D306" s="5">
        <v>30.4</v>
      </c>
      <c r="E306" s="5">
        <v>30.4</v>
      </c>
      <c r="F306" s="6"/>
      <c r="G306" s="2"/>
      <c r="H306" s="3"/>
      <c r="I306" s="3"/>
      <c r="J306" s="3"/>
      <c r="K306" s="3">
        <v>303</v>
      </c>
      <c r="O306" s="3">
        <v>303</v>
      </c>
    </row>
    <row r="307" spans="1:15" ht="15" x14ac:dyDescent="0.35">
      <c r="A307" s="4">
        <f t="shared" si="4"/>
        <v>305</v>
      </c>
      <c r="B307" s="2"/>
      <c r="C307" s="5">
        <v>30.5</v>
      </c>
      <c r="D307" s="5">
        <v>30.5</v>
      </c>
      <c r="E307" s="5">
        <v>30.5</v>
      </c>
      <c r="F307" s="6"/>
      <c r="G307" s="2"/>
      <c r="H307" s="3"/>
      <c r="I307" s="3"/>
      <c r="J307" s="3"/>
      <c r="K307" s="3">
        <v>304</v>
      </c>
      <c r="O307" s="3">
        <v>304</v>
      </c>
    </row>
    <row r="308" spans="1:15" ht="15" x14ac:dyDescent="0.35">
      <c r="A308" s="4">
        <f t="shared" si="4"/>
        <v>306</v>
      </c>
      <c r="B308" s="2"/>
      <c r="C308" s="5">
        <v>30.6</v>
      </c>
      <c r="D308" s="5">
        <v>30.6</v>
      </c>
      <c r="E308" s="5">
        <v>30.6</v>
      </c>
      <c r="F308" s="6"/>
      <c r="G308" s="2"/>
      <c r="H308" s="3"/>
      <c r="I308" s="3"/>
      <c r="J308" s="3"/>
      <c r="K308" s="3">
        <v>305</v>
      </c>
      <c r="O308" s="3">
        <v>305</v>
      </c>
    </row>
    <row r="309" spans="1:15" ht="15" x14ac:dyDescent="0.35">
      <c r="A309" s="4">
        <f t="shared" si="4"/>
        <v>307</v>
      </c>
      <c r="B309" s="2"/>
      <c r="C309" s="5">
        <v>30.7</v>
      </c>
      <c r="D309" s="5">
        <v>30.7</v>
      </c>
      <c r="E309" s="5">
        <v>30.7</v>
      </c>
      <c r="F309" s="6"/>
      <c r="G309" s="2"/>
      <c r="H309" s="3"/>
      <c r="I309" s="3"/>
      <c r="J309" s="3"/>
      <c r="K309" s="3">
        <v>306</v>
      </c>
      <c r="O309" s="3">
        <v>306</v>
      </c>
    </row>
    <row r="310" spans="1:15" ht="15" x14ac:dyDescent="0.35">
      <c r="A310" s="4">
        <f t="shared" si="4"/>
        <v>308</v>
      </c>
      <c r="B310" s="2"/>
      <c r="C310" s="5">
        <v>30.8</v>
      </c>
      <c r="D310" s="5">
        <v>30.8</v>
      </c>
      <c r="E310" s="5">
        <v>30.8</v>
      </c>
      <c r="F310" s="6"/>
      <c r="G310" s="2"/>
      <c r="H310" s="3"/>
      <c r="I310" s="3"/>
      <c r="J310" s="3"/>
      <c r="K310" s="3">
        <v>307</v>
      </c>
      <c r="O310" s="3">
        <v>307</v>
      </c>
    </row>
    <row r="311" spans="1:15" ht="15" x14ac:dyDescent="0.35">
      <c r="A311" s="4">
        <f t="shared" si="4"/>
        <v>309</v>
      </c>
      <c r="B311" s="2"/>
      <c r="C311" s="5">
        <v>30.9</v>
      </c>
      <c r="D311" s="5">
        <v>30.9</v>
      </c>
      <c r="E311" s="5">
        <v>30.9</v>
      </c>
      <c r="F311" s="6"/>
      <c r="G311" s="2"/>
      <c r="H311" s="3"/>
      <c r="I311" s="3"/>
      <c r="J311" s="3"/>
      <c r="K311" s="3">
        <v>308</v>
      </c>
      <c r="O311" s="3">
        <v>308</v>
      </c>
    </row>
    <row r="312" spans="1:15" ht="15" x14ac:dyDescent="0.35">
      <c r="A312" s="4">
        <f t="shared" si="4"/>
        <v>310</v>
      </c>
      <c r="B312" s="2"/>
      <c r="C312" s="5">
        <v>31</v>
      </c>
      <c r="D312" s="5">
        <v>31</v>
      </c>
      <c r="E312" s="5">
        <v>31</v>
      </c>
      <c r="F312" s="6"/>
      <c r="G312" s="2"/>
      <c r="H312" s="3"/>
      <c r="I312" s="3"/>
      <c r="J312" s="3"/>
      <c r="K312" s="3">
        <v>309</v>
      </c>
      <c r="O312" s="3">
        <v>309</v>
      </c>
    </row>
    <row r="313" spans="1:15" ht="15" x14ac:dyDescent="0.35">
      <c r="A313" s="4">
        <f t="shared" si="4"/>
        <v>311</v>
      </c>
      <c r="B313" s="2"/>
      <c r="C313" s="5">
        <v>31.1</v>
      </c>
      <c r="D313" s="5">
        <v>31.1</v>
      </c>
      <c r="E313" s="5">
        <v>31.1</v>
      </c>
      <c r="F313" s="6"/>
      <c r="G313" s="2"/>
      <c r="H313" s="3"/>
      <c r="I313" s="3"/>
      <c r="J313" s="3"/>
      <c r="K313" s="3">
        <v>310</v>
      </c>
      <c r="O313" s="3">
        <v>310</v>
      </c>
    </row>
    <row r="314" spans="1:15" ht="15" x14ac:dyDescent="0.35">
      <c r="A314" s="4">
        <f t="shared" si="4"/>
        <v>312</v>
      </c>
      <c r="B314" s="2"/>
      <c r="C314" s="5">
        <v>31.2</v>
      </c>
      <c r="D314" s="5">
        <v>31.2</v>
      </c>
      <c r="E314" s="5">
        <v>31.2</v>
      </c>
      <c r="F314" s="6"/>
      <c r="G314" s="2"/>
      <c r="H314" s="3"/>
      <c r="I314" s="3"/>
      <c r="J314" s="3"/>
      <c r="K314" s="3">
        <v>311</v>
      </c>
      <c r="O314" s="3">
        <v>311</v>
      </c>
    </row>
    <row r="315" spans="1:15" ht="15" x14ac:dyDescent="0.35">
      <c r="A315" s="4">
        <f t="shared" si="4"/>
        <v>313</v>
      </c>
      <c r="B315" s="2"/>
      <c r="C315" s="5">
        <v>31.3</v>
      </c>
      <c r="D315" s="5">
        <v>31.3</v>
      </c>
      <c r="E315" s="5">
        <v>31.3</v>
      </c>
      <c r="F315" s="6"/>
      <c r="G315" s="2"/>
      <c r="H315" s="3"/>
      <c r="I315" s="3"/>
      <c r="J315" s="3"/>
      <c r="K315" s="3">
        <v>312</v>
      </c>
      <c r="O315" s="3">
        <v>312</v>
      </c>
    </row>
    <row r="316" spans="1:15" ht="15" x14ac:dyDescent="0.35">
      <c r="A316" s="4">
        <f t="shared" si="4"/>
        <v>314</v>
      </c>
      <c r="B316" s="2"/>
      <c r="C316" s="5">
        <v>31.4</v>
      </c>
      <c r="D316" s="5">
        <v>31.4</v>
      </c>
      <c r="E316" s="5">
        <v>31.4</v>
      </c>
      <c r="F316" s="6"/>
      <c r="G316" s="2"/>
      <c r="H316" s="3"/>
      <c r="I316" s="3"/>
      <c r="J316" s="3"/>
      <c r="K316" s="3">
        <v>313</v>
      </c>
      <c r="O316" s="3">
        <v>313</v>
      </c>
    </row>
    <row r="317" spans="1:15" ht="15" x14ac:dyDescent="0.35">
      <c r="A317" s="4">
        <f t="shared" si="4"/>
        <v>315</v>
      </c>
      <c r="B317" s="2"/>
      <c r="C317" s="5">
        <v>31.5</v>
      </c>
      <c r="D317" s="5">
        <v>31.5</v>
      </c>
      <c r="E317" s="5">
        <v>31.5</v>
      </c>
      <c r="F317" s="6"/>
      <c r="G317" s="2"/>
      <c r="H317" s="3"/>
      <c r="I317" s="3"/>
      <c r="J317" s="3"/>
      <c r="K317" s="3">
        <v>314</v>
      </c>
      <c r="O317" s="3">
        <v>314</v>
      </c>
    </row>
    <row r="318" spans="1:15" ht="15" x14ac:dyDescent="0.35">
      <c r="A318" s="4">
        <f t="shared" si="4"/>
        <v>316</v>
      </c>
      <c r="B318" s="2"/>
      <c r="C318" s="5">
        <v>31.6</v>
      </c>
      <c r="D318" s="5">
        <v>31.6</v>
      </c>
      <c r="E318" s="5">
        <v>31.6</v>
      </c>
      <c r="F318" s="6"/>
      <c r="G318" s="2"/>
      <c r="H318" s="3"/>
      <c r="I318" s="3"/>
      <c r="J318" s="3"/>
      <c r="K318" s="3">
        <v>315</v>
      </c>
      <c r="O318" s="3">
        <v>315</v>
      </c>
    </row>
    <row r="319" spans="1:15" ht="15" x14ac:dyDescent="0.35">
      <c r="A319" s="4">
        <f t="shared" si="4"/>
        <v>317</v>
      </c>
      <c r="B319" s="2"/>
      <c r="C319" s="5">
        <v>31.7</v>
      </c>
      <c r="D319" s="5">
        <v>31.7</v>
      </c>
      <c r="E319" s="5">
        <v>31.7</v>
      </c>
      <c r="F319" s="6"/>
      <c r="G319" s="2"/>
      <c r="H319" s="3"/>
      <c r="I319" s="3"/>
      <c r="J319" s="3"/>
      <c r="K319" s="3">
        <v>316</v>
      </c>
      <c r="O319" s="3">
        <v>316</v>
      </c>
    </row>
    <row r="320" spans="1:15" ht="15" x14ac:dyDescent="0.35">
      <c r="A320" s="4">
        <f t="shared" si="4"/>
        <v>318</v>
      </c>
      <c r="B320" s="2"/>
      <c r="C320" s="5">
        <v>31.8</v>
      </c>
      <c r="D320" s="5">
        <v>31.8</v>
      </c>
      <c r="E320" s="5">
        <v>31.8</v>
      </c>
      <c r="F320" s="6"/>
      <c r="G320" s="2"/>
      <c r="H320" s="3"/>
      <c r="I320" s="3"/>
      <c r="J320" s="3"/>
      <c r="K320" s="3">
        <v>317</v>
      </c>
      <c r="O320" s="3">
        <v>317</v>
      </c>
    </row>
    <row r="321" spans="1:15" ht="15" x14ac:dyDescent="0.35">
      <c r="A321" s="4">
        <f t="shared" si="4"/>
        <v>319</v>
      </c>
      <c r="B321" s="2"/>
      <c r="C321" s="5">
        <v>31.9</v>
      </c>
      <c r="D321" s="5">
        <v>31.9</v>
      </c>
      <c r="E321" s="5">
        <v>31.9</v>
      </c>
      <c r="F321" s="6"/>
      <c r="G321" s="2"/>
      <c r="H321" s="3"/>
      <c r="I321" s="3"/>
      <c r="J321" s="3"/>
      <c r="K321" s="3">
        <v>318</v>
      </c>
      <c r="O321" s="3">
        <v>318</v>
      </c>
    </row>
    <row r="322" spans="1:15" ht="15" x14ac:dyDescent="0.35">
      <c r="A322" s="4">
        <f t="shared" si="4"/>
        <v>320</v>
      </c>
      <c r="B322" s="2"/>
      <c r="C322" s="5">
        <v>32</v>
      </c>
      <c r="D322" s="5">
        <v>32</v>
      </c>
      <c r="E322" s="5">
        <v>32</v>
      </c>
      <c r="F322" s="6"/>
      <c r="G322" s="2"/>
      <c r="H322" s="3"/>
      <c r="I322" s="3"/>
      <c r="J322" s="3"/>
      <c r="K322" s="3">
        <v>319</v>
      </c>
      <c r="O322" s="3">
        <v>319</v>
      </c>
    </row>
    <row r="323" spans="1:15" ht="15" x14ac:dyDescent="0.35">
      <c r="A323" s="4">
        <f t="shared" si="4"/>
        <v>321</v>
      </c>
      <c r="B323" s="2"/>
      <c r="C323" s="5">
        <v>32.1</v>
      </c>
      <c r="D323" s="5">
        <v>32.1</v>
      </c>
      <c r="E323" s="5">
        <v>32.1</v>
      </c>
      <c r="F323" s="6"/>
      <c r="G323" s="2"/>
      <c r="H323" s="3"/>
      <c r="I323" s="3"/>
      <c r="J323" s="3"/>
      <c r="K323" s="3">
        <v>320</v>
      </c>
      <c r="O323" s="3">
        <v>320</v>
      </c>
    </row>
    <row r="324" spans="1:15" ht="15" x14ac:dyDescent="0.35">
      <c r="A324" s="4">
        <f t="shared" si="4"/>
        <v>322</v>
      </c>
      <c r="B324" s="2"/>
      <c r="C324" s="5">
        <v>32.200000000000003</v>
      </c>
      <c r="D324" s="5">
        <v>32.200000000000003</v>
      </c>
      <c r="E324" s="5">
        <v>32.200000000000003</v>
      </c>
      <c r="F324" s="6"/>
      <c r="G324" s="2"/>
      <c r="H324" s="3"/>
      <c r="I324" s="3"/>
      <c r="J324" s="3"/>
      <c r="K324" s="3">
        <v>321</v>
      </c>
      <c r="O324" s="3">
        <v>321</v>
      </c>
    </row>
    <row r="325" spans="1:15" ht="15" x14ac:dyDescent="0.35">
      <c r="A325" s="4">
        <f t="shared" ref="A325:A388" si="5">A324+1</f>
        <v>323</v>
      </c>
      <c r="B325" s="2"/>
      <c r="C325" s="5">
        <v>32.299999999999997</v>
      </c>
      <c r="D325" s="5">
        <v>32.299999999999997</v>
      </c>
      <c r="E325" s="5">
        <v>32.299999999999997</v>
      </c>
      <c r="F325" s="6"/>
      <c r="G325" s="2"/>
      <c r="H325" s="3"/>
      <c r="I325" s="3"/>
      <c r="J325" s="3"/>
      <c r="K325" s="3">
        <v>322</v>
      </c>
      <c r="O325" s="3">
        <v>322</v>
      </c>
    </row>
    <row r="326" spans="1:15" ht="15" x14ac:dyDescent="0.35">
      <c r="A326" s="4">
        <f t="shared" si="5"/>
        <v>324</v>
      </c>
      <c r="B326" s="2"/>
      <c r="C326" s="5">
        <v>32.4</v>
      </c>
      <c r="D326" s="5">
        <v>32.4</v>
      </c>
      <c r="E326" s="5">
        <v>32.4</v>
      </c>
      <c r="F326" s="6"/>
      <c r="G326" s="2"/>
      <c r="H326" s="3"/>
      <c r="I326" s="3"/>
      <c r="J326" s="3"/>
      <c r="K326" s="3">
        <v>323</v>
      </c>
      <c r="O326" s="3">
        <v>323</v>
      </c>
    </row>
    <row r="327" spans="1:15" ht="15" x14ac:dyDescent="0.35">
      <c r="A327" s="4">
        <f t="shared" si="5"/>
        <v>325</v>
      </c>
      <c r="B327" s="2"/>
      <c r="C327" s="5">
        <v>32.5</v>
      </c>
      <c r="D327" s="5">
        <v>32.5</v>
      </c>
      <c r="E327" s="5">
        <v>32.5</v>
      </c>
      <c r="F327" s="6"/>
      <c r="G327" s="2"/>
      <c r="H327" s="3"/>
      <c r="I327" s="3"/>
      <c r="J327" s="3"/>
      <c r="K327" s="3">
        <v>324</v>
      </c>
      <c r="O327" s="3">
        <v>324</v>
      </c>
    </row>
    <row r="328" spans="1:15" ht="15" x14ac:dyDescent="0.35">
      <c r="A328" s="4">
        <f t="shared" si="5"/>
        <v>326</v>
      </c>
      <c r="B328" s="2"/>
      <c r="C328" s="5">
        <v>32.6</v>
      </c>
      <c r="D328" s="5">
        <v>32.6</v>
      </c>
      <c r="E328" s="5">
        <v>32.6</v>
      </c>
      <c r="F328" s="6"/>
      <c r="G328" s="2"/>
      <c r="H328" s="3"/>
      <c r="I328" s="3"/>
      <c r="J328" s="3"/>
      <c r="K328" s="3">
        <v>325</v>
      </c>
      <c r="O328" s="3">
        <v>325</v>
      </c>
    </row>
    <row r="329" spans="1:15" ht="15" x14ac:dyDescent="0.35">
      <c r="A329" s="4">
        <f t="shared" si="5"/>
        <v>327</v>
      </c>
      <c r="B329" s="2"/>
      <c r="C329" s="5">
        <v>32.700000000000003</v>
      </c>
      <c r="D329" s="5">
        <v>32.700000000000003</v>
      </c>
      <c r="E329" s="5">
        <v>32.700000000000003</v>
      </c>
      <c r="F329" s="6"/>
      <c r="G329" s="2"/>
      <c r="H329" s="3"/>
      <c r="I329" s="3"/>
      <c r="J329" s="3"/>
      <c r="K329" s="3">
        <v>326</v>
      </c>
      <c r="O329" s="3">
        <v>326</v>
      </c>
    </row>
    <row r="330" spans="1:15" ht="15" x14ac:dyDescent="0.35">
      <c r="A330" s="4">
        <f t="shared" si="5"/>
        <v>328</v>
      </c>
      <c r="B330" s="2"/>
      <c r="C330" s="5">
        <v>32.799999999999997</v>
      </c>
      <c r="D330" s="5">
        <v>32.799999999999997</v>
      </c>
      <c r="E330" s="5">
        <v>32.799999999999997</v>
      </c>
      <c r="F330" s="6"/>
      <c r="G330" s="2"/>
      <c r="H330" s="3"/>
      <c r="I330" s="3"/>
      <c r="J330" s="3"/>
      <c r="K330" s="3">
        <v>327</v>
      </c>
      <c r="O330" s="3">
        <v>327</v>
      </c>
    </row>
    <row r="331" spans="1:15" ht="15" x14ac:dyDescent="0.35">
      <c r="A331" s="4">
        <f t="shared" si="5"/>
        <v>329</v>
      </c>
      <c r="B331" s="2"/>
      <c r="C331" s="5">
        <v>32.9</v>
      </c>
      <c r="D331" s="5">
        <v>32.9</v>
      </c>
      <c r="E331" s="5">
        <v>32.9</v>
      </c>
      <c r="F331" s="2"/>
      <c r="G331" s="2"/>
      <c r="H331" s="3"/>
      <c r="I331" s="3"/>
      <c r="J331" s="3"/>
      <c r="K331" s="3">
        <v>328</v>
      </c>
      <c r="O331" s="3">
        <v>328</v>
      </c>
    </row>
    <row r="332" spans="1:15" ht="15" x14ac:dyDescent="0.35">
      <c r="A332" s="4">
        <f t="shared" si="5"/>
        <v>330</v>
      </c>
      <c r="B332" s="2"/>
      <c r="C332" s="5">
        <v>33</v>
      </c>
      <c r="D332" s="5">
        <v>33</v>
      </c>
      <c r="E332" s="5">
        <v>33</v>
      </c>
      <c r="F332" s="2"/>
      <c r="G332" s="2"/>
      <c r="H332" s="3"/>
      <c r="I332" s="3"/>
      <c r="J332" s="3"/>
      <c r="K332" s="3">
        <v>329</v>
      </c>
      <c r="O332" s="3">
        <v>329</v>
      </c>
    </row>
    <row r="333" spans="1:15" ht="15" x14ac:dyDescent="0.35">
      <c r="A333" s="4">
        <f t="shared" si="5"/>
        <v>331</v>
      </c>
      <c r="B333" s="2"/>
      <c r="C333" s="5">
        <v>33.1</v>
      </c>
      <c r="D333" s="5">
        <v>33.1</v>
      </c>
      <c r="E333" s="5">
        <v>33.1</v>
      </c>
      <c r="F333" s="2"/>
      <c r="G333" s="2"/>
      <c r="H333" s="3"/>
      <c r="I333" s="3"/>
      <c r="J333" s="3"/>
      <c r="K333" s="3">
        <v>330</v>
      </c>
      <c r="O333" s="3">
        <v>330</v>
      </c>
    </row>
    <row r="334" spans="1:15" ht="15" x14ac:dyDescent="0.35">
      <c r="A334" s="4">
        <f t="shared" si="5"/>
        <v>332</v>
      </c>
      <c r="B334" s="2"/>
      <c r="C334" s="5">
        <v>33.200000000000003</v>
      </c>
      <c r="D334" s="5">
        <v>33.200000000000003</v>
      </c>
      <c r="E334" s="5">
        <v>33.200000000000003</v>
      </c>
      <c r="F334" s="2"/>
      <c r="G334" s="2"/>
      <c r="H334" s="3"/>
      <c r="I334" s="3"/>
      <c r="J334" s="3"/>
      <c r="K334" s="3">
        <v>331</v>
      </c>
      <c r="O334" s="3">
        <v>331</v>
      </c>
    </row>
    <row r="335" spans="1:15" ht="15" x14ac:dyDescent="0.35">
      <c r="A335" s="4">
        <f t="shared" si="5"/>
        <v>333</v>
      </c>
      <c r="B335" s="2"/>
      <c r="C335" s="5">
        <v>33.299999999999997</v>
      </c>
      <c r="D335" s="5">
        <v>33.299999999999997</v>
      </c>
      <c r="E335" s="5">
        <v>33.299999999999997</v>
      </c>
      <c r="F335" s="2"/>
      <c r="G335" s="2"/>
      <c r="H335" s="3"/>
      <c r="I335" s="3"/>
      <c r="J335" s="3"/>
      <c r="K335" s="3">
        <v>332</v>
      </c>
      <c r="O335" s="3">
        <v>332</v>
      </c>
    </row>
    <row r="336" spans="1:15" ht="15" x14ac:dyDescent="0.35">
      <c r="A336" s="4">
        <f t="shared" si="5"/>
        <v>334</v>
      </c>
      <c r="B336" s="2"/>
      <c r="C336" s="5">
        <v>33.4</v>
      </c>
      <c r="D336" s="5">
        <v>33.4</v>
      </c>
      <c r="E336" s="5">
        <v>33.4</v>
      </c>
      <c r="F336" s="2"/>
      <c r="G336" s="2"/>
      <c r="H336" s="3"/>
      <c r="I336" s="3"/>
      <c r="J336" s="3"/>
      <c r="K336" s="3">
        <v>333</v>
      </c>
      <c r="O336" s="3">
        <v>333</v>
      </c>
    </row>
    <row r="337" spans="1:15" ht="15" x14ac:dyDescent="0.35">
      <c r="A337" s="4">
        <f t="shared" si="5"/>
        <v>335</v>
      </c>
      <c r="B337" s="2"/>
      <c r="C337" s="5">
        <v>33.5</v>
      </c>
      <c r="D337" s="5">
        <v>33.5</v>
      </c>
      <c r="E337" s="5">
        <v>33.5</v>
      </c>
      <c r="F337" s="2"/>
      <c r="G337" s="2"/>
      <c r="H337" s="3"/>
      <c r="I337" s="3"/>
      <c r="J337" s="3"/>
      <c r="K337" s="3">
        <v>334</v>
      </c>
      <c r="O337" s="3">
        <v>334</v>
      </c>
    </row>
    <row r="338" spans="1:15" ht="15" x14ac:dyDescent="0.35">
      <c r="A338" s="4">
        <f t="shared" si="5"/>
        <v>336</v>
      </c>
      <c r="B338" s="2"/>
      <c r="C338" s="5">
        <v>33.6</v>
      </c>
      <c r="D338" s="5">
        <v>33.6</v>
      </c>
      <c r="E338" s="5">
        <v>33.6</v>
      </c>
      <c r="F338" s="2"/>
      <c r="G338" s="2"/>
      <c r="H338" s="3"/>
      <c r="I338" s="3"/>
      <c r="J338" s="3"/>
      <c r="K338" s="3">
        <v>335</v>
      </c>
      <c r="O338" s="3">
        <v>335</v>
      </c>
    </row>
    <row r="339" spans="1:15" ht="15" x14ac:dyDescent="0.35">
      <c r="A339" s="4">
        <f t="shared" si="5"/>
        <v>337</v>
      </c>
      <c r="B339" s="2"/>
      <c r="C339" s="5">
        <v>33.700000000000003</v>
      </c>
      <c r="D339" s="5">
        <v>33.700000000000003</v>
      </c>
      <c r="E339" s="5">
        <v>33.700000000000003</v>
      </c>
      <c r="F339" s="2"/>
      <c r="G339" s="2"/>
      <c r="H339" s="3"/>
      <c r="I339" s="3"/>
      <c r="J339" s="3"/>
      <c r="K339" s="3">
        <v>336</v>
      </c>
      <c r="O339" s="3">
        <v>336</v>
      </c>
    </row>
    <row r="340" spans="1:15" ht="15" x14ac:dyDescent="0.35">
      <c r="A340" s="4">
        <f t="shared" si="5"/>
        <v>338</v>
      </c>
      <c r="B340" s="2"/>
      <c r="C340" s="5">
        <v>33.799999999999997</v>
      </c>
      <c r="D340" s="5">
        <v>33.799999999999997</v>
      </c>
      <c r="E340" s="5">
        <v>33.799999999999997</v>
      </c>
      <c r="F340" s="2"/>
      <c r="G340" s="2"/>
      <c r="H340" s="3"/>
      <c r="I340" s="3"/>
      <c r="J340" s="3"/>
      <c r="K340" s="3">
        <v>337</v>
      </c>
      <c r="O340" s="3">
        <v>337</v>
      </c>
    </row>
    <row r="341" spans="1:15" ht="15" x14ac:dyDescent="0.35">
      <c r="A341" s="4">
        <f t="shared" si="5"/>
        <v>339</v>
      </c>
      <c r="B341" s="2"/>
      <c r="C341" s="5">
        <v>33.9</v>
      </c>
      <c r="D341" s="5">
        <v>33.9</v>
      </c>
      <c r="E341" s="5">
        <v>33.9</v>
      </c>
      <c r="F341" s="2"/>
      <c r="G341" s="2"/>
      <c r="H341" s="3"/>
      <c r="I341" s="3"/>
      <c r="J341" s="3"/>
      <c r="K341" s="3">
        <v>338</v>
      </c>
      <c r="O341" s="3">
        <v>338</v>
      </c>
    </row>
    <row r="342" spans="1:15" ht="15" x14ac:dyDescent="0.35">
      <c r="A342" s="4">
        <f t="shared" si="5"/>
        <v>340</v>
      </c>
      <c r="B342" s="2"/>
      <c r="C342" s="5">
        <v>34</v>
      </c>
      <c r="D342" s="5">
        <v>34</v>
      </c>
      <c r="E342" s="5">
        <v>34</v>
      </c>
      <c r="F342" s="2"/>
      <c r="G342" s="2"/>
      <c r="H342" s="3"/>
      <c r="I342" s="3"/>
      <c r="J342" s="3"/>
      <c r="K342" s="3">
        <v>339</v>
      </c>
      <c r="O342" s="3">
        <v>339</v>
      </c>
    </row>
    <row r="343" spans="1:15" ht="15" x14ac:dyDescent="0.35">
      <c r="A343" s="4">
        <f t="shared" si="5"/>
        <v>341</v>
      </c>
      <c r="B343" s="2"/>
      <c r="C343" s="5">
        <v>34.1</v>
      </c>
      <c r="D343" s="5">
        <v>34.1</v>
      </c>
      <c r="E343" s="5">
        <v>34.1</v>
      </c>
      <c r="F343" s="2"/>
      <c r="G343" s="2"/>
      <c r="H343" s="3"/>
      <c r="I343" s="3"/>
      <c r="J343" s="3"/>
      <c r="K343" s="3">
        <v>340</v>
      </c>
      <c r="O343" s="3">
        <v>340</v>
      </c>
    </row>
    <row r="344" spans="1:15" ht="15" x14ac:dyDescent="0.35">
      <c r="A344" s="4">
        <f t="shared" si="5"/>
        <v>342</v>
      </c>
      <c r="B344" s="2"/>
      <c r="C344" s="5">
        <v>34.200000000000003</v>
      </c>
      <c r="D344" s="5">
        <v>34.200000000000003</v>
      </c>
      <c r="E344" s="5">
        <v>34.200000000000003</v>
      </c>
      <c r="F344" s="2"/>
      <c r="G344" s="2"/>
      <c r="H344" s="3"/>
      <c r="I344" s="3"/>
      <c r="J344" s="3"/>
      <c r="K344" s="3">
        <v>341</v>
      </c>
      <c r="O344" s="3">
        <v>341</v>
      </c>
    </row>
    <row r="345" spans="1:15" ht="15" x14ac:dyDescent="0.35">
      <c r="A345" s="4">
        <f t="shared" si="5"/>
        <v>343</v>
      </c>
      <c r="B345" s="2"/>
      <c r="C345" s="5">
        <v>34.299999999999997</v>
      </c>
      <c r="D345" s="5">
        <v>34.299999999999997</v>
      </c>
      <c r="E345" s="5">
        <v>34.299999999999997</v>
      </c>
      <c r="F345" s="2"/>
      <c r="G345" s="2"/>
      <c r="H345" s="3"/>
      <c r="I345" s="3"/>
      <c r="J345" s="3"/>
      <c r="K345" s="3">
        <v>342</v>
      </c>
      <c r="O345" s="3">
        <v>342</v>
      </c>
    </row>
    <row r="346" spans="1:15" ht="15" x14ac:dyDescent="0.35">
      <c r="A346" s="4">
        <f t="shared" si="5"/>
        <v>344</v>
      </c>
      <c r="B346" s="2"/>
      <c r="C346" s="5">
        <v>34.4</v>
      </c>
      <c r="D346" s="5">
        <v>34.4</v>
      </c>
      <c r="E346" s="5">
        <v>34.4</v>
      </c>
      <c r="F346" s="2"/>
      <c r="G346" s="2"/>
      <c r="H346" s="3"/>
      <c r="I346" s="3"/>
      <c r="J346" s="3"/>
      <c r="K346" s="3">
        <v>343</v>
      </c>
      <c r="O346" s="3">
        <v>343</v>
      </c>
    </row>
    <row r="347" spans="1:15" ht="15" x14ac:dyDescent="0.35">
      <c r="A347" s="4">
        <f t="shared" si="5"/>
        <v>345</v>
      </c>
      <c r="B347" s="2"/>
      <c r="C347" s="5">
        <v>34.5</v>
      </c>
      <c r="D347" s="5">
        <v>34.5</v>
      </c>
      <c r="E347" s="5">
        <v>34.5</v>
      </c>
      <c r="F347" s="2"/>
      <c r="G347" s="2"/>
      <c r="H347" s="3"/>
      <c r="I347" s="3"/>
      <c r="J347" s="3"/>
      <c r="K347" s="3">
        <v>344</v>
      </c>
      <c r="O347" s="3">
        <v>344</v>
      </c>
    </row>
    <row r="348" spans="1:15" ht="15" x14ac:dyDescent="0.35">
      <c r="A348" s="4">
        <f t="shared" si="5"/>
        <v>346</v>
      </c>
      <c r="B348" s="2"/>
      <c r="C348" s="5">
        <v>34.6</v>
      </c>
      <c r="D348" s="5">
        <v>34.6</v>
      </c>
      <c r="E348" s="5">
        <v>34.6</v>
      </c>
      <c r="F348" s="2"/>
      <c r="G348" s="2"/>
      <c r="H348" s="3"/>
      <c r="I348" s="3"/>
      <c r="J348" s="3"/>
      <c r="K348" s="3">
        <v>345</v>
      </c>
      <c r="O348" s="3">
        <v>345</v>
      </c>
    </row>
    <row r="349" spans="1:15" ht="15" x14ac:dyDescent="0.35">
      <c r="A349" s="4">
        <f t="shared" si="5"/>
        <v>347</v>
      </c>
      <c r="B349" s="2"/>
      <c r="C349" s="5">
        <v>34.700000000000003</v>
      </c>
      <c r="D349" s="5">
        <v>34.700000000000003</v>
      </c>
      <c r="E349" s="5">
        <v>34.700000000000003</v>
      </c>
      <c r="F349" s="2"/>
      <c r="G349" s="2"/>
      <c r="H349" s="3"/>
      <c r="I349" s="3"/>
      <c r="J349" s="3"/>
      <c r="K349" s="3">
        <v>346</v>
      </c>
      <c r="O349" s="3">
        <v>346</v>
      </c>
    </row>
    <row r="350" spans="1:15" ht="15" x14ac:dyDescent="0.35">
      <c r="A350" s="4">
        <f t="shared" si="5"/>
        <v>348</v>
      </c>
      <c r="B350" s="2"/>
      <c r="C350" s="5">
        <v>34.799999999999997</v>
      </c>
      <c r="D350" s="5">
        <v>34.799999999999997</v>
      </c>
      <c r="E350" s="5">
        <v>34.799999999999997</v>
      </c>
      <c r="F350" s="2"/>
      <c r="G350" s="2"/>
      <c r="H350" s="3"/>
      <c r="I350" s="3"/>
      <c r="J350" s="3"/>
      <c r="K350" s="3">
        <v>347</v>
      </c>
      <c r="O350" s="3">
        <v>347</v>
      </c>
    </row>
    <row r="351" spans="1:15" ht="15" x14ac:dyDescent="0.35">
      <c r="A351" s="4">
        <f t="shared" si="5"/>
        <v>349</v>
      </c>
      <c r="B351" s="2"/>
      <c r="C351" s="5">
        <v>34.9</v>
      </c>
      <c r="D351" s="5">
        <v>34.9</v>
      </c>
      <c r="E351" s="5">
        <v>34.9</v>
      </c>
      <c r="F351" s="2"/>
      <c r="G351" s="2"/>
      <c r="H351" s="3"/>
      <c r="I351" s="3"/>
      <c r="J351" s="3"/>
      <c r="K351" s="3">
        <v>348</v>
      </c>
      <c r="O351" s="3">
        <v>348</v>
      </c>
    </row>
    <row r="352" spans="1:15" ht="15" x14ac:dyDescent="0.35">
      <c r="A352" s="4">
        <f t="shared" si="5"/>
        <v>350</v>
      </c>
      <c r="B352" s="2"/>
      <c r="C352" s="5">
        <v>35</v>
      </c>
      <c r="D352" s="5">
        <v>35</v>
      </c>
      <c r="E352" s="5">
        <v>35</v>
      </c>
      <c r="F352" s="2"/>
      <c r="G352" s="2"/>
      <c r="H352" s="3"/>
      <c r="I352" s="3"/>
      <c r="J352" s="3"/>
      <c r="K352" s="3">
        <v>349</v>
      </c>
      <c r="O352" s="3">
        <v>349</v>
      </c>
    </row>
    <row r="353" spans="1:15" ht="15" x14ac:dyDescent="0.35">
      <c r="A353" s="4">
        <f t="shared" si="5"/>
        <v>351</v>
      </c>
      <c r="B353" s="2"/>
      <c r="C353" s="5">
        <v>35.1</v>
      </c>
      <c r="D353" s="5">
        <v>35.1</v>
      </c>
      <c r="E353" s="5">
        <v>35.1</v>
      </c>
      <c r="F353" s="2"/>
      <c r="G353" s="2"/>
      <c r="H353" s="3"/>
      <c r="I353" s="3"/>
      <c r="J353" s="3"/>
      <c r="K353" s="3">
        <v>350</v>
      </c>
      <c r="O353" s="3">
        <v>350</v>
      </c>
    </row>
    <row r="354" spans="1:15" ht="15" x14ac:dyDescent="0.35">
      <c r="A354" s="4">
        <f t="shared" si="5"/>
        <v>352</v>
      </c>
      <c r="B354" s="2"/>
      <c r="C354" s="5">
        <v>35.200000000000003</v>
      </c>
      <c r="D354" s="5">
        <v>35.200000000000003</v>
      </c>
      <c r="E354" s="5">
        <v>35.200000000000003</v>
      </c>
      <c r="F354" s="2"/>
      <c r="G354" s="2"/>
      <c r="H354" s="3"/>
      <c r="I354" s="3"/>
      <c r="J354" s="3"/>
      <c r="K354" s="3">
        <v>351</v>
      </c>
      <c r="O354" s="3">
        <v>351</v>
      </c>
    </row>
    <row r="355" spans="1:15" ht="15" x14ac:dyDescent="0.35">
      <c r="A355" s="4">
        <f t="shared" si="5"/>
        <v>353</v>
      </c>
      <c r="B355" s="2"/>
      <c r="C355" s="5">
        <v>35.299999999999997</v>
      </c>
      <c r="D355" s="5">
        <v>35.299999999999997</v>
      </c>
      <c r="E355" s="5">
        <v>35.299999999999997</v>
      </c>
      <c r="F355" s="2"/>
      <c r="G355" s="2"/>
      <c r="H355" s="3"/>
      <c r="I355" s="3"/>
      <c r="J355" s="3"/>
      <c r="K355" s="3">
        <v>352</v>
      </c>
      <c r="O355" s="3">
        <v>352</v>
      </c>
    </row>
    <row r="356" spans="1:15" ht="15" x14ac:dyDescent="0.35">
      <c r="A356" s="4">
        <f t="shared" si="5"/>
        <v>354</v>
      </c>
      <c r="B356" s="2"/>
      <c r="C356" s="5">
        <v>35.4</v>
      </c>
      <c r="D356" s="5">
        <v>35.4</v>
      </c>
      <c r="E356" s="5">
        <v>35.4</v>
      </c>
      <c r="F356" s="2"/>
      <c r="G356" s="2"/>
      <c r="H356" s="3"/>
      <c r="I356" s="3"/>
      <c r="J356" s="3"/>
      <c r="K356" s="3">
        <v>353</v>
      </c>
      <c r="O356" s="3">
        <v>353</v>
      </c>
    </row>
    <row r="357" spans="1:15" ht="15" x14ac:dyDescent="0.35">
      <c r="A357" s="4">
        <f t="shared" si="5"/>
        <v>355</v>
      </c>
      <c r="B357" s="2"/>
      <c r="C357" s="5">
        <v>35.5</v>
      </c>
      <c r="D357" s="5">
        <v>35.5</v>
      </c>
      <c r="E357" s="5">
        <v>35.5</v>
      </c>
      <c r="F357" s="2"/>
      <c r="G357" s="2"/>
      <c r="H357" s="3"/>
      <c r="I357" s="3"/>
      <c r="J357" s="3"/>
      <c r="K357" s="3">
        <v>354</v>
      </c>
      <c r="O357" s="3">
        <v>354</v>
      </c>
    </row>
    <row r="358" spans="1:15" ht="15" x14ac:dyDescent="0.35">
      <c r="A358" s="4">
        <f t="shared" si="5"/>
        <v>356</v>
      </c>
      <c r="B358" s="2"/>
      <c r="C358" s="5">
        <v>35.6</v>
      </c>
      <c r="D358" s="5">
        <v>35.6</v>
      </c>
      <c r="E358" s="5">
        <v>35.6</v>
      </c>
      <c r="F358" s="2"/>
      <c r="G358" s="2"/>
      <c r="H358" s="3"/>
      <c r="I358" s="3"/>
      <c r="J358" s="3"/>
      <c r="K358" s="3">
        <v>355</v>
      </c>
      <c r="O358" s="3">
        <v>355</v>
      </c>
    </row>
    <row r="359" spans="1:15" ht="15" x14ac:dyDescent="0.35">
      <c r="A359" s="4">
        <f t="shared" si="5"/>
        <v>357</v>
      </c>
      <c r="B359" s="2"/>
      <c r="C359" s="5">
        <v>35.700000000000003</v>
      </c>
      <c r="D359" s="5">
        <v>35.700000000000003</v>
      </c>
      <c r="E359" s="5">
        <v>35.700000000000003</v>
      </c>
      <c r="F359" s="2"/>
      <c r="G359" s="2"/>
      <c r="H359" s="3"/>
      <c r="I359" s="3"/>
      <c r="J359" s="3"/>
      <c r="K359" s="3">
        <v>356</v>
      </c>
      <c r="O359" s="3">
        <v>356</v>
      </c>
    </row>
    <row r="360" spans="1:15" ht="15" x14ac:dyDescent="0.35">
      <c r="A360" s="4">
        <f t="shared" si="5"/>
        <v>358</v>
      </c>
      <c r="B360" s="2"/>
      <c r="C360" s="5">
        <v>35.799999999999997</v>
      </c>
      <c r="D360" s="5">
        <v>35.799999999999997</v>
      </c>
      <c r="E360" s="5">
        <v>35.799999999999997</v>
      </c>
      <c r="F360" s="2"/>
      <c r="G360" s="2"/>
      <c r="H360" s="3"/>
      <c r="I360" s="3"/>
      <c r="J360" s="3"/>
      <c r="K360" s="3">
        <v>357</v>
      </c>
      <c r="O360" s="3">
        <v>357</v>
      </c>
    </row>
    <row r="361" spans="1:15" ht="15" x14ac:dyDescent="0.35">
      <c r="A361" s="4">
        <f t="shared" si="5"/>
        <v>359</v>
      </c>
      <c r="B361" s="2"/>
      <c r="C361" s="5">
        <v>35.9</v>
      </c>
      <c r="D361" s="5">
        <v>35.9</v>
      </c>
      <c r="E361" s="5">
        <v>35.9</v>
      </c>
      <c r="F361" s="2"/>
      <c r="G361" s="2"/>
      <c r="H361" s="3"/>
      <c r="I361" s="3"/>
      <c r="J361" s="3"/>
      <c r="K361" s="3">
        <v>358</v>
      </c>
      <c r="O361" s="3">
        <v>358</v>
      </c>
    </row>
    <row r="362" spans="1:15" ht="15" x14ac:dyDescent="0.35">
      <c r="A362" s="4">
        <f t="shared" si="5"/>
        <v>360</v>
      </c>
      <c r="B362" s="2"/>
      <c r="C362" s="5">
        <v>36</v>
      </c>
      <c r="D362" s="5">
        <v>36</v>
      </c>
      <c r="E362" s="5">
        <v>36</v>
      </c>
      <c r="F362" s="2"/>
      <c r="G362" s="2"/>
      <c r="H362" s="3"/>
      <c r="I362" s="3"/>
      <c r="J362" s="3"/>
      <c r="K362" s="3">
        <v>359</v>
      </c>
      <c r="O362" s="3">
        <v>359</v>
      </c>
    </row>
    <row r="363" spans="1:15" ht="15" x14ac:dyDescent="0.35">
      <c r="A363" s="4">
        <f t="shared" si="5"/>
        <v>361</v>
      </c>
      <c r="B363" s="2"/>
      <c r="C363" s="5">
        <v>36.1</v>
      </c>
      <c r="D363" s="5">
        <v>36.1</v>
      </c>
      <c r="E363" s="5">
        <v>36.1</v>
      </c>
      <c r="F363" s="2"/>
      <c r="G363" s="2"/>
      <c r="H363" s="3"/>
      <c r="I363" s="3"/>
      <c r="J363" s="3"/>
      <c r="K363" s="3">
        <v>360</v>
      </c>
      <c r="O363" s="3">
        <v>360</v>
      </c>
    </row>
    <row r="364" spans="1:15" ht="15" x14ac:dyDescent="0.35">
      <c r="A364" s="4">
        <f t="shared" si="5"/>
        <v>362</v>
      </c>
      <c r="B364" s="2"/>
      <c r="C364" s="5">
        <v>36.200000000000003</v>
      </c>
      <c r="D364" s="5">
        <v>36.200000000000003</v>
      </c>
      <c r="E364" s="5">
        <v>36.200000000000003</v>
      </c>
      <c r="F364" s="2"/>
      <c r="G364" s="2"/>
      <c r="H364" s="3"/>
      <c r="I364" s="3"/>
      <c r="J364" s="3"/>
      <c r="K364" s="3">
        <v>361</v>
      </c>
      <c r="O364" s="3">
        <v>361</v>
      </c>
    </row>
    <row r="365" spans="1:15" ht="15" x14ac:dyDescent="0.35">
      <c r="A365" s="4">
        <f t="shared" si="5"/>
        <v>363</v>
      </c>
      <c r="B365" s="2"/>
      <c r="C365" s="5">
        <v>36.299999999999997</v>
      </c>
      <c r="D365" s="5">
        <v>36.299999999999997</v>
      </c>
      <c r="E365" s="5">
        <v>36.299999999999997</v>
      </c>
      <c r="F365" s="2"/>
      <c r="G365" s="2"/>
      <c r="H365" s="3"/>
      <c r="I365" s="3"/>
      <c r="J365" s="3"/>
      <c r="K365" s="3">
        <v>362</v>
      </c>
      <c r="O365" s="3">
        <v>362</v>
      </c>
    </row>
    <row r="366" spans="1:15" ht="15" x14ac:dyDescent="0.35">
      <c r="A366" s="4">
        <f t="shared" si="5"/>
        <v>364</v>
      </c>
      <c r="B366" s="2"/>
      <c r="C366" s="5">
        <v>36.4</v>
      </c>
      <c r="D366" s="5">
        <v>36.4</v>
      </c>
      <c r="E366" s="5">
        <v>36.4</v>
      </c>
      <c r="F366" s="2"/>
      <c r="G366" s="2"/>
      <c r="H366" s="3"/>
      <c r="I366" s="3"/>
      <c r="J366" s="3"/>
      <c r="K366" s="3">
        <v>363</v>
      </c>
      <c r="O366" s="3">
        <v>363</v>
      </c>
    </row>
    <row r="367" spans="1:15" ht="15" x14ac:dyDescent="0.35">
      <c r="A367" s="4">
        <f t="shared" si="5"/>
        <v>365</v>
      </c>
      <c r="B367" s="2"/>
      <c r="C367" s="5">
        <v>36.5</v>
      </c>
      <c r="D367" s="5">
        <v>36.5</v>
      </c>
      <c r="E367" s="5">
        <v>36.5</v>
      </c>
      <c r="F367" s="2"/>
      <c r="G367" s="2"/>
      <c r="H367" s="3"/>
      <c r="I367" s="3"/>
      <c r="J367" s="3"/>
      <c r="K367" s="3">
        <v>364</v>
      </c>
      <c r="O367" s="3">
        <v>364</v>
      </c>
    </row>
    <row r="368" spans="1:15" ht="15" x14ac:dyDescent="0.35">
      <c r="A368" s="4">
        <f t="shared" si="5"/>
        <v>366</v>
      </c>
      <c r="B368" s="2"/>
      <c r="C368" s="5">
        <v>36.6</v>
      </c>
      <c r="D368" s="5">
        <v>36.6</v>
      </c>
      <c r="E368" s="5">
        <v>36.6</v>
      </c>
      <c r="F368" s="2"/>
      <c r="G368" s="2"/>
      <c r="H368" s="3"/>
      <c r="I368" s="3"/>
      <c r="J368" s="3"/>
      <c r="K368" s="3">
        <v>365</v>
      </c>
      <c r="O368" s="3">
        <v>365</v>
      </c>
    </row>
    <row r="369" spans="1:11" ht="15" x14ac:dyDescent="0.35">
      <c r="A369" s="4">
        <f t="shared" si="5"/>
        <v>367</v>
      </c>
      <c r="B369" s="2"/>
      <c r="C369" s="5">
        <v>36.700000000000003</v>
      </c>
      <c r="D369" s="5">
        <v>36.700000000000003</v>
      </c>
      <c r="E369" s="5">
        <v>36.700000000000003</v>
      </c>
      <c r="F369" s="2"/>
      <c r="G369" s="2"/>
      <c r="H369" s="3"/>
      <c r="I369" s="3"/>
      <c r="J369" s="3"/>
      <c r="K369" s="3">
        <v>366</v>
      </c>
    </row>
    <row r="370" spans="1:11" ht="15" x14ac:dyDescent="0.35">
      <c r="A370" s="4">
        <f t="shared" si="5"/>
        <v>368</v>
      </c>
      <c r="B370" s="2"/>
      <c r="C370" s="5">
        <v>36.799999999999997</v>
      </c>
      <c r="D370" s="5">
        <v>36.799999999999997</v>
      </c>
      <c r="E370" s="5">
        <v>36.799999999999997</v>
      </c>
      <c r="F370" s="2"/>
      <c r="G370" s="2"/>
      <c r="H370" s="3"/>
      <c r="I370" s="3"/>
      <c r="J370" s="3"/>
      <c r="K370" s="3">
        <v>367</v>
      </c>
    </row>
    <row r="371" spans="1:11" ht="15" x14ac:dyDescent="0.35">
      <c r="A371" s="4">
        <f t="shared" si="5"/>
        <v>369</v>
      </c>
      <c r="B371" s="2"/>
      <c r="C371" s="5">
        <v>36.9</v>
      </c>
      <c r="D371" s="5">
        <v>36.9</v>
      </c>
      <c r="E371" s="5">
        <v>36.9</v>
      </c>
      <c r="F371" s="2"/>
      <c r="G371" s="2"/>
      <c r="H371" s="3"/>
      <c r="I371" s="3"/>
      <c r="J371" s="3"/>
      <c r="K371" s="3">
        <v>368</v>
      </c>
    </row>
    <row r="372" spans="1:11" ht="15" x14ac:dyDescent="0.35">
      <c r="A372" s="4">
        <f t="shared" si="5"/>
        <v>370</v>
      </c>
      <c r="B372" s="2"/>
      <c r="C372" s="5">
        <v>37</v>
      </c>
      <c r="D372" s="5">
        <v>37</v>
      </c>
      <c r="E372" s="5">
        <v>37</v>
      </c>
      <c r="F372" s="2"/>
      <c r="G372" s="2"/>
      <c r="H372" s="3"/>
      <c r="I372" s="3"/>
      <c r="J372" s="3"/>
      <c r="K372" s="3">
        <v>369</v>
      </c>
    </row>
    <row r="373" spans="1:11" ht="15" x14ac:dyDescent="0.35">
      <c r="A373" s="4">
        <f t="shared" si="5"/>
        <v>371</v>
      </c>
      <c r="B373" s="2"/>
      <c r="C373" s="5">
        <v>37.1</v>
      </c>
      <c r="D373" s="5">
        <v>37.1</v>
      </c>
      <c r="E373" s="5">
        <v>37.1</v>
      </c>
      <c r="F373" s="2"/>
      <c r="G373" s="2"/>
      <c r="H373" s="3"/>
      <c r="I373" s="3"/>
      <c r="J373" s="3"/>
      <c r="K373" s="3">
        <v>370</v>
      </c>
    </row>
    <row r="374" spans="1:11" ht="15" x14ac:dyDescent="0.35">
      <c r="A374" s="4">
        <f t="shared" si="5"/>
        <v>372</v>
      </c>
      <c r="B374" s="2"/>
      <c r="C374" s="5">
        <v>37.200000000000003</v>
      </c>
      <c r="D374" s="5">
        <v>37.200000000000003</v>
      </c>
      <c r="E374" s="5">
        <v>37.200000000000003</v>
      </c>
      <c r="F374" s="2"/>
      <c r="G374" s="2"/>
      <c r="H374" s="3"/>
      <c r="I374" s="3"/>
      <c r="J374" s="3"/>
      <c r="K374" s="3">
        <v>371</v>
      </c>
    </row>
    <row r="375" spans="1:11" ht="15" x14ac:dyDescent="0.35">
      <c r="A375" s="4">
        <f t="shared" si="5"/>
        <v>373</v>
      </c>
      <c r="B375" s="2"/>
      <c r="C375" s="5">
        <v>37.299999999999997</v>
      </c>
      <c r="D375" s="5">
        <v>37.299999999999997</v>
      </c>
      <c r="E375" s="5">
        <v>37.299999999999997</v>
      </c>
      <c r="F375" s="2"/>
      <c r="G375" s="2"/>
      <c r="H375" s="3"/>
      <c r="I375" s="3"/>
      <c r="J375" s="3"/>
      <c r="K375" s="3">
        <v>372</v>
      </c>
    </row>
    <row r="376" spans="1:11" ht="15" x14ac:dyDescent="0.35">
      <c r="A376" s="4">
        <f t="shared" si="5"/>
        <v>374</v>
      </c>
      <c r="B376" s="2"/>
      <c r="C376" s="5">
        <v>37.4</v>
      </c>
      <c r="D376" s="5">
        <v>37.4</v>
      </c>
      <c r="E376" s="5">
        <v>37.4</v>
      </c>
      <c r="F376" s="2"/>
      <c r="G376" s="2"/>
      <c r="H376" s="3"/>
      <c r="I376" s="3"/>
      <c r="J376" s="3"/>
      <c r="K376" s="3">
        <v>373</v>
      </c>
    </row>
    <row r="377" spans="1:11" ht="15" x14ac:dyDescent="0.35">
      <c r="A377" s="4">
        <f t="shared" si="5"/>
        <v>375</v>
      </c>
      <c r="B377" s="2"/>
      <c r="C377" s="5">
        <v>37.5</v>
      </c>
      <c r="D377" s="5">
        <v>37.5</v>
      </c>
      <c r="E377" s="5">
        <v>37.5</v>
      </c>
      <c r="F377" s="2"/>
      <c r="G377" s="2"/>
      <c r="H377" s="3"/>
      <c r="I377" s="3"/>
      <c r="J377" s="3"/>
      <c r="K377" s="3">
        <v>374</v>
      </c>
    </row>
    <row r="378" spans="1:11" ht="15" x14ac:dyDescent="0.35">
      <c r="A378" s="4">
        <f t="shared" si="5"/>
        <v>376</v>
      </c>
      <c r="B378" s="2"/>
      <c r="C378" s="5">
        <v>37.6</v>
      </c>
      <c r="D378" s="5">
        <v>37.6</v>
      </c>
      <c r="E378" s="5">
        <v>37.6</v>
      </c>
      <c r="F378" s="2"/>
      <c r="G378" s="2"/>
      <c r="H378" s="3"/>
      <c r="I378" s="3"/>
      <c r="J378" s="3"/>
      <c r="K378" s="3">
        <v>375</v>
      </c>
    </row>
    <row r="379" spans="1:11" ht="15" x14ac:dyDescent="0.35">
      <c r="A379" s="4">
        <f t="shared" si="5"/>
        <v>377</v>
      </c>
      <c r="B379" s="2"/>
      <c r="C379" s="5">
        <v>37.700000000000003</v>
      </c>
      <c r="D379" s="5">
        <v>37.700000000000003</v>
      </c>
      <c r="E379" s="5">
        <v>37.700000000000003</v>
      </c>
      <c r="F379" s="2"/>
      <c r="G379" s="2"/>
      <c r="H379" s="3"/>
      <c r="I379" s="3"/>
      <c r="J379" s="3"/>
      <c r="K379" s="3">
        <v>376</v>
      </c>
    </row>
    <row r="380" spans="1:11" ht="15" x14ac:dyDescent="0.35">
      <c r="A380" s="4">
        <f t="shared" si="5"/>
        <v>378</v>
      </c>
      <c r="B380" s="2"/>
      <c r="C380" s="5">
        <v>37.799999999999997</v>
      </c>
      <c r="D380" s="5">
        <v>37.799999999999997</v>
      </c>
      <c r="E380" s="5">
        <v>37.799999999999997</v>
      </c>
      <c r="F380" s="2"/>
      <c r="G380" s="2"/>
      <c r="H380" s="3"/>
      <c r="I380" s="3"/>
      <c r="J380" s="3"/>
      <c r="K380" s="3">
        <v>377</v>
      </c>
    </row>
    <row r="381" spans="1:11" ht="15" x14ac:dyDescent="0.35">
      <c r="A381" s="4">
        <f t="shared" si="5"/>
        <v>379</v>
      </c>
      <c r="B381" s="2"/>
      <c r="C381" s="5">
        <v>37.9</v>
      </c>
      <c r="D381" s="5">
        <v>37.9</v>
      </c>
      <c r="E381" s="5">
        <v>37.9</v>
      </c>
      <c r="F381" s="2"/>
      <c r="G381" s="2"/>
      <c r="H381" s="3"/>
      <c r="I381" s="3"/>
      <c r="J381" s="3"/>
      <c r="K381" s="3">
        <v>378</v>
      </c>
    </row>
    <row r="382" spans="1:11" ht="15" x14ac:dyDescent="0.35">
      <c r="A382" s="4">
        <f t="shared" si="5"/>
        <v>380</v>
      </c>
      <c r="B382" s="2"/>
      <c r="C382" s="5">
        <v>38</v>
      </c>
      <c r="D382" s="5">
        <v>38</v>
      </c>
      <c r="E382" s="5">
        <v>38</v>
      </c>
      <c r="F382" s="2"/>
      <c r="G382" s="2"/>
      <c r="H382" s="3"/>
      <c r="I382" s="3"/>
      <c r="J382" s="3"/>
      <c r="K382" s="3">
        <v>379</v>
      </c>
    </row>
    <row r="383" spans="1:11" ht="15" x14ac:dyDescent="0.35">
      <c r="A383" s="4">
        <f t="shared" si="5"/>
        <v>381</v>
      </c>
      <c r="B383" s="2"/>
      <c r="C383" s="5">
        <v>38.1</v>
      </c>
      <c r="D383" s="5">
        <v>38.1</v>
      </c>
      <c r="E383" s="5">
        <v>38.1</v>
      </c>
      <c r="F383" s="2"/>
      <c r="G383" s="2"/>
      <c r="H383" s="3"/>
      <c r="I383" s="3"/>
      <c r="J383" s="3"/>
      <c r="K383" s="3">
        <v>380</v>
      </c>
    </row>
    <row r="384" spans="1:11" ht="15" x14ac:dyDescent="0.35">
      <c r="A384" s="4">
        <f t="shared" si="5"/>
        <v>382</v>
      </c>
      <c r="B384" s="2"/>
      <c r="C384" s="5">
        <v>38.200000000000003</v>
      </c>
      <c r="D384" s="5">
        <v>38.200000000000003</v>
      </c>
      <c r="E384" s="5">
        <v>38.200000000000003</v>
      </c>
      <c r="F384" s="2"/>
      <c r="G384" s="2"/>
      <c r="H384" s="3"/>
      <c r="I384" s="3"/>
      <c r="J384" s="3"/>
      <c r="K384" s="3">
        <v>381</v>
      </c>
    </row>
    <row r="385" spans="1:11" ht="15" x14ac:dyDescent="0.35">
      <c r="A385" s="4">
        <f t="shared" si="5"/>
        <v>383</v>
      </c>
      <c r="B385" s="2"/>
      <c r="C385" s="5">
        <v>38.299999999999997</v>
      </c>
      <c r="D385" s="5">
        <v>38.299999999999997</v>
      </c>
      <c r="E385" s="5">
        <v>38.299999999999997</v>
      </c>
      <c r="F385" s="2"/>
      <c r="G385" s="2"/>
      <c r="H385" s="3"/>
      <c r="I385" s="3"/>
      <c r="J385" s="3"/>
      <c r="K385" s="3">
        <v>382</v>
      </c>
    </row>
    <row r="386" spans="1:11" ht="15" x14ac:dyDescent="0.35">
      <c r="A386" s="4">
        <f t="shared" si="5"/>
        <v>384</v>
      </c>
      <c r="B386" s="2"/>
      <c r="C386" s="5">
        <v>38.4</v>
      </c>
      <c r="D386" s="5">
        <v>38.4</v>
      </c>
      <c r="E386" s="5">
        <v>38.4</v>
      </c>
      <c r="F386" s="2"/>
      <c r="G386" s="2"/>
      <c r="H386" s="3"/>
      <c r="I386" s="3"/>
      <c r="J386" s="3"/>
      <c r="K386" s="3">
        <v>383</v>
      </c>
    </row>
    <row r="387" spans="1:11" ht="15" x14ac:dyDescent="0.35">
      <c r="A387" s="4">
        <f t="shared" si="5"/>
        <v>385</v>
      </c>
      <c r="B387" s="2"/>
      <c r="C387" s="5">
        <v>38.5</v>
      </c>
      <c r="D387" s="5">
        <v>38.5</v>
      </c>
      <c r="E387" s="5">
        <v>38.5</v>
      </c>
      <c r="F387" s="2"/>
      <c r="G387" s="2"/>
      <c r="H387" s="3"/>
      <c r="I387" s="3"/>
      <c r="J387" s="3"/>
      <c r="K387" s="3">
        <v>384</v>
      </c>
    </row>
    <row r="388" spans="1:11" ht="15" x14ac:dyDescent="0.35">
      <c r="A388" s="4">
        <f t="shared" si="5"/>
        <v>386</v>
      </c>
      <c r="B388" s="2"/>
      <c r="C388" s="5">
        <v>38.6</v>
      </c>
      <c r="D388" s="5">
        <v>38.6</v>
      </c>
      <c r="E388" s="5">
        <v>38.6</v>
      </c>
      <c r="F388" s="2"/>
      <c r="G388" s="2"/>
      <c r="H388" s="3"/>
      <c r="I388" s="3"/>
      <c r="J388" s="3"/>
      <c r="K388" s="3">
        <v>385</v>
      </c>
    </row>
    <row r="389" spans="1:11" ht="15" x14ac:dyDescent="0.35">
      <c r="A389" s="4">
        <f t="shared" ref="A389:A452" si="6">A388+1</f>
        <v>387</v>
      </c>
      <c r="B389" s="2"/>
      <c r="C389" s="5">
        <v>38.700000000000003</v>
      </c>
      <c r="D389" s="5">
        <v>38.700000000000003</v>
      </c>
      <c r="E389" s="5">
        <v>38.700000000000003</v>
      </c>
      <c r="F389" s="2"/>
      <c r="G389" s="2"/>
      <c r="H389" s="3"/>
      <c r="I389" s="3"/>
      <c r="J389" s="3"/>
      <c r="K389" s="3">
        <v>386</v>
      </c>
    </row>
    <row r="390" spans="1:11" ht="15" x14ac:dyDescent="0.35">
      <c r="A390" s="4">
        <f t="shared" si="6"/>
        <v>388</v>
      </c>
      <c r="B390" s="2"/>
      <c r="C390" s="5">
        <v>38.799999999999997</v>
      </c>
      <c r="D390" s="5">
        <v>38.799999999999997</v>
      </c>
      <c r="E390" s="5">
        <v>38.799999999999997</v>
      </c>
      <c r="F390" s="2"/>
      <c r="G390" s="2"/>
      <c r="H390" s="3"/>
      <c r="I390" s="3"/>
      <c r="J390" s="3"/>
      <c r="K390" s="3">
        <v>387</v>
      </c>
    </row>
    <row r="391" spans="1:11" ht="15" x14ac:dyDescent="0.35">
      <c r="A391" s="4">
        <f t="shared" si="6"/>
        <v>389</v>
      </c>
      <c r="B391" s="2"/>
      <c r="C391" s="5">
        <v>38.9</v>
      </c>
      <c r="D391" s="5">
        <v>38.9</v>
      </c>
      <c r="E391" s="5">
        <v>38.9</v>
      </c>
      <c r="F391" s="2"/>
      <c r="G391" s="2"/>
      <c r="H391" s="3"/>
      <c r="I391" s="3"/>
      <c r="J391" s="3"/>
      <c r="K391" s="3">
        <v>388</v>
      </c>
    </row>
    <row r="392" spans="1:11" ht="15" x14ac:dyDescent="0.35">
      <c r="A392" s="4">
        <f t="shared" si="6"/>
        <v>390</v>
      </c>
      <c r="B392" s="2"/>
      <c r="C392" s="5">
        <v>39</v>
      </c>
      <c r="D392" s="5">
        <v>39</v>
      </c>
      <c r="E392" s="5">
        <v>39</v>
      </c>
      <c r="F392" s="2"/>
      <c r="G392" s="2"/>
      <c r="H392" s="3"/>
      <c r="I392" s="3"/>
      <c r="J392" s="3"/>
      <c r="K392" s="3">
        <v>389</v>
      </c>
    </row>
    <row r="393" spans="1:11" ht="15" x14ac:dyDescent="0.35">
      <c r="A393" s="4">
        <f t="shared" si="6"/>
        <v>391</v>
      </c>
      <c r="B393" s="2"/>
      <c r="C393" s="5">
        <v>39.1</v>
      </c>
      <c r="D393" s="5">
        <v>39.1</v>
      </c>
      <c r="E393" s="5">
        <v>39.1</v>
      </c>
      <c r="F393" s="2"/>
      <c r="G393" s="2"/>
      <c r="H393" s="3"/>
      <c r="I393" s="3"/>
      <c r="J393" s="3"/>
      <c r="K393" s="3">
        <v>390</v>
      </c>
    </row>
    <row r="394" spans="1:11" ht="15" x14ac:dyDescent="0.35">
      <c r="A394" s="4">
        <f t="shared" si="6"/>
        <v>392</v>
      </c>
      <c r="B394" s="2"/>
      <c r="C394" s="5">
        <v>39.200000000000003</v>
      </c>
      <c r="D394" s="5">
        <v>39.200000000000003</v>
      </c>
      <c r="E394" s="5">
        <v>39.200000000000003</v>
      </c>
      <c r="F394" s="2"/>
      <c r="G394" s="2"/>
      <c r="H394" s="3"/>
      <c r="I394" s="3"/>
      <c r="J394" s="3"/>
      <c r="K394" s="3">
        <v>391</v>
      </c>
    </row>
    <row r="395" spans="1:11" ht="15" x14ac:dyDescent="0.35">
      <c r="A395" s="4">
        <f t="shared" si="6"/>
        <v>393</v>
      </c>
      <c r="B395" s="2"/>
      <c r="C395" s="5">
        <v>39.299999999999997</v>
      </c>
      <c r="D395" s="5">
        <v>39.299999999999997</v>
      </c>
      <c r="E395" s="5">
        <v>39.299999999999997</v>
      </c>
      <c r="F395" s="2"/>
      <c r="G395" s="2"/>
      <c r="H395" s="3"/>
      <c r="I395" s="3"/>
      <c r="J395" s="3"/>
      <c r="K395" s="3">
        <v>392</v>
      </c>
    </row>
    <row r="396" spans="1:11" ht="15" x14ac:dyDescent="0.35">
      <c r="A396" s="4">
        <f t="shared" si="6"/>
        <v>394</v>
      </c>
      <c r="B396" s="2"/>
      <c r="C396" s="5">
        <v>39.4</v>
      </c>
      <c r="D396" s="5">
        <v>39.4</v>
      </c>
      <c r="E396" s="5">
        <v>39.4</v>
      </c>
      <c r="F396" s="2"/>
      <c r="G396" s="2"/>
      <c r="H396" s="3"/>
      <c r="I396" s="3"/>
      <c r="J396" s="3"/>
      <c r="K396" s="3">
        <v>393</v>
      </c>
    </row>
    <row r="397" spans="1:11" ht="15" x14ac:dyDescent="0.35">
      <c r="A397" s="4">
        <f t="shared" si="6"/>
        <v>395</v>
      </c>
      <c r="B397" s="2"/>
      <c r="C397" s="5">
        <v>39.5</v>
      </c>
      <c r="D397" s="5">
        <v>39.5</v>
      </c>
      <c r="E397" s="5">
        <v>39.5</v>
      </c>
      <c r="F397" s="2"/>
      <c r="G397" s="2"/>
      <c r="H397" s="3"/>
      <c r="I397" s="3"/>
      <c r="J397" s="3"/>
      <c r="K397" s="3">
        <v>394</v>
      </c>
    </row>
    <row r="398" spans="1:11" ht="15" x14ac:dyDescent="0.35">
      <c r="A398" s="4">
        <f t="shared" si="6"/>
        <v>396</v>
      </c>
      <c r="B398" s="2"/>
      <c r="C398" s="5">
        <v>39.6</v>
      </c>
      <c r="D398" s="5">
        <v>39.6</v>
      </c>
      <c r="E398" s="5">
        <v>39.6</v>
      </c>
      <c r="F398" s="2"/>
      <c r="G398" s="2"/>
      <c r="H398" s="3"/>
      <c r="I398" s="3"/>
      <c r="J398" s="3"/>
      <c r="K398" s="3">
        <v>395</v>
      </c>
    </row>
    <row r="399" spans="1:11" ht="15" x14ac:dyDescent="0.35">
      <c r="A399" s="4">
        <f t="shared" si="6"/>
        <v>397</v>
      </c>
      <c r="B399" s="2"/>
      <c r="C399" s="5">
        <v>39.700000000000003</v>
      </c>
      <c r="D399" s="5">
        <v>39.700000000000003</v>
      </c>
      <c r="E399" s="5">
        <v>39.700000000000003</v>
      </c>
      <c r="F399" s="2"/>
      <c r="G399" s="2"/>
      <c r="H399" s="3"/>
      <c r="I399" s="3"/>
      <c r="J399" s="3"/>
      <c r="K399" s="3">
        <v>396</v>
      </c>
    </row>
    <row r="400" spans="1:11" ht="15" x14ac:dyDescent="0.35">
      <c r="A400" s="4">
        <f t="shared" si="6"/>
        <v>398</v>
      </c>
      <c r="B400" s="2"/>
      <c r="C400" s="5">
        <v>39.799999999999997</v>
      </c>
      <c r="D400" s="5">
        <v>39.799999999999997</v>
      </c>
      <c r="E400" s="5">
        <v>39.799999999999997</v>
      </c>
      <c r="F400" s="2"/>
      <c r="G400" s="2"/>
      <c r="H400" s="3"/>
      <c r="I400" s="3"/>
      <c r="J400" s="3"/>
      <c r="K400" s="3">
        <v>397</v>
      </c>
    </row>
    <row r="401" spans="1:11" ht="15" x14ac:dyDescent="0.35">
      <c r="A401" s="4">
        <f t="shared" si="6"/>
        <v>399</v>
      </c>
      <c r="B401" s="2"/>
      <c r="C401" s="5">
        <v>39.9</v>
      </c>
      <c r="D401" s="5">
        <v>39.9</v>
      </c>
      <c r="E401" s="5">
        <v>39.9</v>
      </c>
      <c r="F401" s="2"/>
      <c r="G401" s="2"/>
      <c r="H401" s="3"/>
      <c r="I401" s="3"/>
      <c r="J401" s="3"/>
      <c r="K401" s="3">
        <v>398</v>
      </c>
    </row>
    <row r="402" spans="1:11" ht="15" x14ac:dyDescent="0.35">
      <c r="A402" s="4">
        <f t="shared" si="6"/>
        <v>400</v>
      </c>
      <c r="B402" s="2"/>
      <c r="C402" s="5">
        <v>40</v>
      </c>
      <c r="D402" s="5">
        <v>40</v>
      </c>
      <c r="E402" s="5">
        <v>40</v>
      </c>
      <c r="F402" s="2"/>
      <c r="G402" s="2"/>
      <c r="H402" s="3"/>
      <c r="I402" s="3"/>
      <c r="J402" s="3"/>
      <c r="K402" s="3">
        <v>399</v>
      </c>
    </row>
    <row r="403" spans="1:11" ht="15" x14ac:dyDescent="0.35">
      <c r="A403" s="4">
        <f t="shared" si="6"/>
        <v>401</v>
      </c>
      <c r="B403" s="2"/>
      <c r="C403" s="5">
        <v>40.1</v>
      </c>
      <c r="D403" s="5">
        <v>40.1</v>
      </c>
      <c r="E403" s="5">
        <v>40.1</v>
      </c>
      <c r="F403" s="2"/>
      <c r="G403" s="2"/>
      <c r="H403" s="3"/>
      <c r="I403" s="3"/>
      <c r="J403" s="3"/>
      <c r="K403" s="3">
        <v>400</v>
      </c>
    </row>
    <row r="404" spans="1:11" ht="15" x14ac:dyDescent="0.35">
      <c r="A404" s="4">
        <f t="shared" si="6"/>
        <v>402</v>
      </c>
      <c r="B404" s="2"/>
      <c r="C404" s="5">
        <v>40.200000000000003</v>
      </c>
      <c r="D404" s="5">
        <v>40.200000000000003</v>
      </c>
      <c r="E404" s="5">
        <v>40.200000000000003</v>
      </c>
      <c r="F404" s="2"/>
      <c r="G404" s="2"/>
      <c r="H404" s="3"/>
      <c r="I404" s="3"/>
      <c r="J404" s="3"/>
      <c r="K404" s="3">
        <v>401</v>
      </c>
    </row>
    <row r="405" spans="1:11" ht="15" x14ac:dyDescent="0.35">
      <c r="A405" s="4">
        <f t="shared" si="6"/>
        <v>403</v>
      </c>
      <c r="B405" s="2"/>
      <c r="C405" s="5">
        <v>40.299999999999997</v>
      </c>
      <c r="D405" s="5">
        <v>40.299999999999997</v>
      </c>
      <c r="E405" s="5">
        <v>40.299999999999997</v>
      </c>
      <c r="F405" s="2"/>
      <c r="G405" s="2"/>
      <c r="H405" s="3"/>
      <c r="I405" s="3"/>
      <c r="J405" s="3"/>
      <c r="K405" s="3">
        <v>402</v>
      </c>
    </row>
    <row r="406" spans="1:11" ht="15" x14ac:dyDescent="0.35">
      <c r="A406" s="4">
        <f t="shared" si="6"/>
        <v>404</v>
      </c>
      <c r="B406" s="2"/>
      <c r="C406" s="5">
        <v>40.4</v>
      </c>
      <c r="D406" s="5">
        <v>40.4</v>
      </c>
      <c r="E406" s="5">
        <v>40.4</v>
      </c>
      <c r="F406" s="2"/>
      <c r="G406" s="2"/>
      <c r="H406" s="3"/>
      <c r="I406" s="3"/>
      <c r="J406" s="3"/>
      <c r="K406" s="3">
        <v>403</v>
      </c>
    </row>
    <row r="407" spans="1:11" ht="15" x14ac:dyDescent="0.35">
      <c r="A407" s="4">
        <f t="shared" si="6"/>
        <v>405</v>
      </c>
      <c r="B407" s="2"/>
      <c r="C407" s="5">
        <v>40.5</v>
      </c>
      <c r="D407" s="5">
        <v>40.5</v>
      </c>
      <c r="E407" s="5">
        <v>40.5</v>
      </c>
      <c r="F407" s="2"/>
      <c r="G407" s="2"/>
      <c r="H407" s="3"/>
      <c r="I407" s="3"/>
      <c r="J407" s="3"/>
      <c r="K407" s="3">
        <v>404</v>
      </c>
    </row>
    <row r="408" spans="1:11" ht="15" x14ac:dyDescent="0.35">
      <c r="A408" s="4">
        <f t="shared" si="6"/>
        <v>406</v>
      </c>
      <c r="B408" s="2"/>
      <c r="C408" s="5">
        <v>40.6</v>
      </c>
      <c r="D408" s="5">
        <v>40.6</v>
      </c>
      <c r="E408" s="5">
        <v>40.6</v>
      </c>
      <c r="F408" s="2"/>
      <c r="G408" s="2"/>
      <c r="H408" s="3"/>
      <c r="I408" s="3"/>
      <c r="J408" s="3"/>
      <c r="K408" s="3">
        <v>405</v>
      </c>
    </row>
    <row r="409" spans="1:11" ht="15" x14ac:dyDescent="0.35">
      <c r="A409" s="4">
        <f t="shared" si="6"/>
        <v>407</v>
      </c>
      <c r="B409" s="2"/>
      <c r="C409" s="5">
        <v>40.700000000000003</v>
      </c>
      <c r="D409" s="5">
        <v>40.700000000000003</v>
      </c>
      <c r="E409" s="5">
        <v>40.700000000000003</v>
      </c>
      <c r="F409" s="2"/>
      <c r="G409" s="2"/>
      <c r="H409" s="3"/>
      <c r="I409" s="3"/>
      <c r="J409" s="3"/>
      <c r="K409" s="3">
        <v>406</v>
      </c>
    </row>
    <row r="410" spans="1:11" ht="15" x14ac:dyDescent="0.35">
      <c r="A410" s="4">
        <f t="shared" si="6"/>
        <v>408</v>
      </c>
      <c r="B410" s="2"/>
      <c r="C410" s="5">
        <v>40.799999999999997</v>
      </c>
      <c r="D410" s="5">
        <v>40.799999999999997</v>
      </c>
      <c r="E410" s="5">
        <v>40.799999999999997</v>
      </c>
      <c r="F410" s="2"/>
      <c r="G410" s="2"/>
      <c r="H410" s="3"/>
      <c r="I410" s="3"/>
      <c r="J410" s="3"/>
      <c r="K410" s="3">
        <v>407</v>
      </c>
    </row>
    <row r="411" spans="1:11" ht="15" x14ac:dyDescent="0.35">
      <c r="A411" s="4">
        <f t="shared" si="6"/>
        <v>409</v>
      </c>
      <c r="B411" s="2"/>
      <c r="C411" s="5">
        <v>40.9</v>
      </c>
      <c r="D411" s="5">
        <v>40.9</v>
      </c>
      <c r="E411" s="5">
        <v>40.9</v>
      </c>
      <c r="F411" s="2"/>
      <c r="G411" s="2"/>
      <c r="H411" s="3"/>
      <c r="I411" s="3"/>
      <c r="J411" s="3"/>
      <c r="K411" s="3">
        <v>408</v>
      </c>
    </row>
    <row r="412" spans="1:11" ht="15" x14ac:dyDescent="0.35">
      <c r="A412" s="4">
        <f t="shared" si="6"/>
        <v>410</v>
      </c>
      <c r="B412" s="2"/>
      <c r="C412" s="5">
        <v>41</v>
      </c>
      <c r="D412" s="5">
        <v>41</v>
      </c>
      <c r="E412" s="5">
        <v>41</v>
      </c>
      <c r="F412" s="2"/>
      <c r="G412" s="2"/>
      <c r="H412" s="3"/>
      <c r="I412" s="3"/>
      <c r="J412" s="3"/>
      <c r="K412" s="3">
        <v>409</v>
      </c>
    </row>
    <row r="413" spans="1:11" ht="15" x14ac:dyDescent="0.35">
      <c r="A413" s="4">
        <f t="shared" si="6"/>
        <v>411</v>
      </c>
      <c r="B413" s="2"/>
      <c r="C413" s="5">
        <v>41.1</v>
      </c>
      <c r="D413" s="5">
        <v>41.1</v>
      </c>
      <c r="E413" s="5">
        <v>41.1</v>
      </c>
      <c r="F413" s="2"/>
      <c r="G413" s="2"/>
      <c r="H413" s="3"/>
      <c r="I413" s="3"/>
      <c r="J413" s="3"/>
      <c r="K413" s="3">
        <v>410</v>
      </c>
    </row>
    <row r="414" spans="1:11" ht="15" x14ac:dyDescent="0.35">
      <c r="A414" s="4">
        <f t="shared" si="6"/>
        <v>412</v>
      </c>
      <c r="B414" s="2"/>
      <c r="C414" s="5">
        <v>41.2</v>
      </c>
      <c r="D414" s="5">
        <v>41.2</v>
      </c>
      <c r="E414" s="5">
        <v>41.2</v>
      </c>
      <c r="F414" s="2"/>
      <c r="G414" s="2"/>
      <c r="H414" s="3"/>
      <c r="I414" s="3"/>
      <c r="J414" s="3"/>
      <c r="K414" s="3">
        <v>411</v>
      </c>
    </row>
    <row r="415" spans="1:11" ht="15" x14ac:dyDescent="0.35">
      <c r="A415" s="4">
        <f t="shared" si="6"/>
        <v>413</v>
      </c>
      <c r="B415" s="2"/>
      <c r="C415" s="5">
        <v>41.3</v>
      </c>
      <c r="D415" s="5">
        <v>41.3</v>
      </c>
      <c r="E415" s="5">
        <v>41.3</v>
      </c>
      <c r="F415" s="2"/>
      <c r="G415" s="2"/>
      <c r="H415" s="3"/>
      <c r="I415" s="3"/>
      <c r="J415" s="3"/>
      <c r="K415" s="3">
        <v>412</v>
      </c>
    </row>
    <row r="416" spans="1:11" ht="15" x14ac:dyDescent="0.35">
      <c r="A416" s="4">
        <f t="shared" si="6"/>
        <v>414</v>
      </c>
      <c r="B416" s="2"/>
      <c r="C416" s="5">
        <v>41.4</v>
      </c>
      <c r="D416" s="5">
        <v>41.4</v>
      </c>
      <c r="E416" s="5">
        <v>41.4</v>
      </c>
      <c r="F416" s="2"/>
      <c r="G416" s="2"/>
      <c r="H416" s="3"/>
      <c r="I416" s="3"/>
      <c r="J416" s="3"/>
      <c r="K416" s="3">
        <v>413</v>
      </c>
    </row>
    <row r="417" spans="1:11" ht="15" x14ac:dyDescent="0.35">
      <c r="A417" s="4">
        <f t="shared" si="6"/>
        <v>415</v>
      </c>
      <c r="B417" s="2"/>
      <c r="C417" s="5">
        <v>41.5</v>
      </c>
      <c r="D417" s="5">
        <v>41.5</v>
      </c>
      <c r="E417" s="5">
        <v>41.5</v>
      </c>
      <c r="F417" s="2"/>
      <c r="G417" s="2"/>
      <c r="H417" s="3"/>
      <c r="I417" s="3"/>
      <c r="J417" s="3"/>
      <c r="K417" s="3">
        <v>414</v>
      </c>
    </row>
    <row r="418" spans="1:11" ht="15" x14ac:dyDescent="0.35">
      <c r="A418" s="4">
        <f t="shared" si="6"/>
        <v>416</v>
      </c>
      <c r="B418" s="2"/>
      <c r="C418" s="5">
        <v>41.6</v>
      </c>
      <c r="D418" s="5">
        <v>41.6</v>
      </c>
      <c r="E418" s="5">
        <v>41.6</v>
      </c>
      <c r="F418" s="2"/>
      <c r="G418" s="2"/>
      <c r="H418" s="3"/>
      <c r="I418" s="3"/>
      <c r="J418" s="3"/>
      <c r="K418" s="3">
        <v>415</v>
      </c>
    </row>
    <row r="419" spans="1:11" ht="15" x14ac:dyDescent="0.35">
      <c r="A419" s="4">
        <f t="shared" si="6"/>
        <v>417</v>
      </c>
      <c r="B419" s="2"/>
      <c r="C419" s="5">
        <v>41.7</v>
      </c>
      <c r="D419" s="5">
        <v>41.7</v>
      </c>
      <c r="E419" s="5">
        <v>41.7</v>
      </c>
      <c r="F419" s="2"/>
      <c r="G419" s="2"/>
      <c r="H419" s="3"/>
      <c r="I419" s="3"/>
      <c r="J419" s="3"/>
      <c r="K419" s="3">
        <v>416</v>
      </c>
    </row>
    <row r="420" spans="1:11" ht="15" x14ac:dyDescent="0.35">
      <c r="A420" s="4">
        <f t="shared" si="6"/>
        <v>418</v>
      </c>
      <c r="B420" s="2"/>
      <c r="C420" s="5">
        <v>41.8</v>
      </c>
      <c r="D420" s="5">
        <v>41.8</v>
      </c>
      <c r="E420" s="5">
        <v>41.8</v>
      </c>
      <c r="F420" s="2"/>
      <c r="G420" s="2"/>
      <c r="H420" s="3"/>
      <c r="I420" s="3"/>
      <c r="J420" s="3"/>
      <c r="K420" s="3">
        <v>417</v>
      </c>
    </row>
    <row r="421" spans="1:11" ht="15" x14ac:dyDescent="0.35">
      <c r="A421" s="4">
        <f t="shared" si="6"/>
        <v>419</v>
      </c>
      <c r="B421" s="2"/>
      <c r="C421" s="5">
        <v>41.9</v>
      </c>
      <c r="D421" s="5">
        <v>41.9</v>
      </c>
      <c r="E421" s="5">
        <v>41.9</v>
      </c>
      <c r="F421" s="2"/>
      <c r="G421" s="2"/>
      <c r="H421" s="3"/>
      <c r="I421" s="3"/>
      <c r="J421" s="3"/>
      <c r="K421" s="3">
        <v>418</v>
      </c>
    </row>
    <row r="422" spans="1:11" ht="15" x14ac:dyDescent="0.35">
      <c r="A422" s="4">
        <f t="shared" si="6"/>
        <v>420</v>
      </c>
      <c r="B422" s="2"/>
      <c r="C422" s="5">
        <v>42</v>
      </c>
      <c r="D422" s="5">
        <v>42</v>
      </c>
      <c r="E422" s="5">
        <v>42</v>
      </c>
      <c r="F422" s="2"/>
      <c r="G422" s="2"/>
      <c r="H422" s="3"/>
      <c r="I422" s="3"/>
      <c r="J422" s="3"/>
      <c r="K422" s="3">
        <v>419</v>
      </c>
    </row>
    <row r="423" spans="1:11" ht="15" x14ac:dyDescent="0.35">
      <c r="A423" s="4">
        <f t="shared" si="6"/>
        <v>421</v>
      </c>
      <c r="B423" s="2"/>
      <c r="C423" s="5">
        <v>42.1</v>
      </c>
      <c r="D423" s="5">
        <v>42.1</v>
      </c>
      <c r="E423" s="5">
        <v>42.1</v>
      </c>
      <c r="F423" s="2"/>
      <c r="G423" s="2"/>
      <c r="H423" s="3"/>
      <c r="I423" s="3"/>
      <c r="J423" s="3"/>
      <c r="K423" s="3">
        <v>420</v>
      </c>
    </row>
    <row r="424" spans="1:11" ht="15" x14ac:dyDescent="0.35">
      <c r="A424" s="4">
        <f t="shared" si="6"/>
        <v>422</v>
      </c>
      <c r="B424" s="2"/>
      <c r="C424" s="5">
        <v>42.2</v>
      </c>
      <c r="D424" s="5">
        <v>42.2</v>
      </c>
      <c r="E424" s="5">
        <v>42.2</v>
      </c>
      <c r="F424" s="2"/>
      <c r="G424" s="2"/>
      <c r="H424" s="3"/>
      <c r="I424" s="3"/>
      <c r="J424" s="3"/>
      <c r="K424" s="3">
        <v>421</v>
      </c>
    </row>
    <row r="425" spans="1:11" ht="15" x14ac:dyDescent="0.35">
      <c r="A425" s="4">
        <f t="shared" si="6"/>
        <v>423</v>
      </c>
      <c r="B425" s="2"/>
      <c r="C425" s="5">
        <v>42.3</v>
      </c>
      <c r="D425" s="5">
        <v>42.3</v>
      </c>
      <c r="E425" s="5">
        <v>42.3</v>
      </c>
      <c r="F425" s="2"/>
      <c r="G425" s="2"/>
      <c r="H425" s="3"/>
      <c r="I425" s="3"/>
      <c r="J425" s="3"/>
      <c r="K425" s="3">
        <v>422</v>
      </c>
    </row>
    <row r="426" spans="1:11" ht="15" x14ac:dyDescent="0.35">
      <c r="A426" s="4">
        <f t="shared" si="6"/>
        <v>424</v>
      </c>
      <c r="B426" s="2"/>
      <c r="C426" s="5">
        <v>42.4</v>
      </c>
      <c r="D426" s="5">
        <v>42.4</v>
      </c>
      <c r="E426" s="5">
        <v>42.4</v>
      </c>
      <c r="F426" s="2"/>
      <c r="G426" s="2"/>
      <c r="H426" s="3"/>
      <c r="I426" s="3"/>
      <c r="J426" s="3"/>
      <c r="K426" s="3">
        <v>423</v>
      </c>
    </row>
    <row r="427" spans="1:11" ht="15" x14ac:dyDescent="0.35">
      <c r="A427" s="4">
        <f t="shared" si="6"/>
        <v>425</v>
      </c>
      <c r="B427" s="2"/>
      <c r="C427" s="5">
        <v>42.5</v>
      </c>
      <c r="D427" s="5">
        <v>42.5</v>
      </c>
      <c r="E427" s="5">
        <v>42.5</v>
      </c>
      <c r="F427" s="2"/>
      <c r="G427" s="2"/>
      <c r="H427" s="3"/>
      <c r="I427" s="3"/>
      <c r="J427" s="3"/>
      <c r="K427" s="3">
        <v>424</v>
      </c>
    </row>
    <row r="428" spans="1:11" ht="15" x14ac:dyDescent="0.35">
      <c r="A428" s="4">
        <f t="shared" si="6"/>
        <v>426</v>
      </c>
      <c r="B428" s="2"/>
      <c r="C428" s="5">
        <v>42.6</v>
      </c>
      <c r="D428" s="5">
        <v>42.6</v>
      </c>
      <c r="E428" s="5">
        <v>42.6</v>
      </c>
      <c r="F428" s="2"/>
      <c r="G428" s="2"/>
      <c r="H428" s="3"/>
      <c r="I428" s="3"/>
      <c r="J428" s="3"/>
      <c r="K428" s="3">
        <v>425</v>
      </c>
    </row>
    <row r="429" spans="1:11" ht="15" x14ac:dyDescent="0.35">
      <c r="A429" s="4">
        <f t="shared" si="6"/>
        <v>427</v>
      </c>
      <c r="B429" s="2"/>
      <c r="C429" s="5">
        <v>42.7</v>
      </c>
      <c r="D429" s="5">
        <v>42.7</v>
      </c>
      <c r="E429" s="5">
        <v>42.7</v>
      </c>
      <c r="F429" s="2"/>
      <c r="G429" s="2"/>
      <c r="H429" s="3"/>
      <c r="I429" s="3"/>
      <c r="J429" s="3"/>
      <c r="K429" s="3">
        <v>426</v>
      </c>
    </row>
    <row r="430" spans="1:11" ht="15" x14ac:dyDescent="0.35">
      <c r="A430" s="4">
        <f t="shared" si="6"/>
        <v>428</v>
      </c>
      <c r="B430" s="2"/>
      <c r="C430" s="5">
        <v>42.8</v>
      </c>
      <c r="D430" s="5">
        <v>42.8</v>
      </c>
      <c r="E430" s="5">
        <v>42.8</v>
      </c>
      <c r="F430" s="2"/>
      <c r="G430" s="2"/>
      <c r="H430" s="3"/>
      <c r="I430" s="3"/>
      <c r="J430" s="3"/>
      <c r="K430" s="3">
        <v>427</v>
      </c>
    </row>
    <row r="431" spans="1:11" ht="15" x14ac:dyDescent="0.35">
      <c r="A431" s="4">
        <f t="shared" si="6"/>
        <v>429</v>
      </c>
      <c r="B431" s="2"/>
      <c r="C431" s="5">
        <v>42.9</v>
      </c>
      <c r="D431" s="5">
        <v>42.9</v>
      </c>
      <c r="E431" s="5">
        <v>42.9</v>
      </c>
      <c r="F431" s="2"/>
      <c r="G431" s="2"/>
      <c r="H431" s="3"/>
      <c r="I431" s="3"/>
      <c r="J431" s="3"/>
      <c r="K431" s="3">
        <v>428</v>
      </c>
    </row>
    <row r="432" spans="1:11" ht="15" x14ac:dyDescent="0.35">
      <c r="A432" s="4">
        <f t="shared" si="6"/>
        <v>430</v>
      </c>
      <c r="B432" s="2"/>
      <c r="C432" s="5">
        <v>43</v>
      </c>
      <c r="D432" s="5">
        <v>43</v>
      </c>
      <c r="E432" s="5">
        <v>43</v>
      </c>
      <c r="F432" s="2"/>
      <c r="G432" s="2"/>
      <c r="H432" s="3"/>
      <c r="I432" s="3"/>
      <c r="J432" s="3"/>
      <c r="K432" s="3">
        <v>429</v>
      </c>
    </row>
    <row r="433" spans="1:11" ht="15" x14ac:dyDescent="0.35">
      <c r="A433" s="4">
        <f t="shared" si="6"/>
        <v>431</v>
      </c>
      <c r="B433" s="2"/>
      <c r="C433" s="5">
        <v>43.1</v>
      </c>
      <c r="D433" s="5">
        <v>43.1</v>
      </c>
      <c r="E433" s="5">
        <v>43.1</v>
      </c>
      <c r="F433" s="2"/>
      <c r="G433" s="2"/>
      <c r="H433" s="3"/>
      <c r="I433" s="3"/>
      <c r="J433" s="3"/>
      <c r="K433" s="3">
        <v>430</v>
      </c>
    </row>
    <row r="434" spans="1:11" ht="15" x14ac:dyDescent="0.35">
      <c r="A434" s="4">
        <f t="shared" si="6"/>
        <v>432</v>
      </c>
      <c r="B434" s="2"/>
      <c r="C434" s="5">
        <v>43.2</v>
      </c>
      <c r="D434" s="5">
        <v>43.2</v>
      </c>
      <c r="E434" s="5">
        <v>43.2</v>
      </c>
      <c r="F434" s="2"/>
      <c r="G434" s="2"/>
      <c r="H434" s="3"/>
      <c r="I434" s="3"/>
      <c r="J434" s="3"/>
      <c r="K434" s="3">
        <v>431</v>
      </c>
    </row>
    <row r="435" spans="1:11" ht="15" x14ac:dyDescent="0.35">
      <c r="A435" s="4">
        <f t="shared" si="6"/>
        <v>433</v>
      </c>
      <c r="B435" s="2"/>
      <c r="C435" s="5">
        <v>43.3</v>
      </c>
      <c r="D435" s="5">
        <v>43.3</v>
      </c>
      <c r="E435" s="5">
        <v>43.3</v>
      </c>
      <c r="F435" s="2"/>
      <c r="G435" s="2"/>
      <c r="H435" s="3"/>
      <c r="I435" s="3"/>
      <c r="J435" s="3"/>
      <c r="K435" s="3">
        <v>432</v>
      </c>
    </row>
    <row r="436" spans="1:11" ht="15" x14ac:dyDescent="0.35">
      <c r="A436" s="4">
        <f t="shared" si="6"/>
        <v>434</v>
      </c>
      <c r="B436" s="2"/>
      <c r="C436" s="5">
        <v>43.4</v>
      </c>
      <c r="D436" s="5">
        <v>43.4</v>
      </c>
      <c r="E436" s="5">
        <v>43.4</v>
      </c>
      <c r="F436" s="2"/>
      <c r="G436" s="2"/>
      <c r="H436" s="3"/>
      <c r="I436" s="3"/>
      <c r="J436" s="3"/>
      <c r="K436" s="3">
        <v>433</v>
      </c>
    </row>
    <row r="437" spans="1:11" ht="15" x14ac:dyDescent="0.35">
      <c r="A437" s="4">
        <f t="shared" si="6"/>
        <v>435</v>
      </c>
      <c r="B437" s="2"/>
      <c r="C437" s="5">
        <v>43.5</v>
      </c>
      <c r="D437" s="5">
        <v>43.5</v>
      </c>
      <c r="E437" s="5">
        <v>43.5</v>
      </c>
      <c r="F437" s="2"/>
      <c r="G437" s="2"/>
      <c r="H437" s="3"/>
      <c r="I437" s="3"/>
      <c r="J437" s="3"/>
      <c r="K437" s="3">
        <v>434</v>
      </c>
    </row>
    <row r="438" spans="1:11" ht="15" x14ac:dyDescent="0.35">
      <c r="A438" s="4">
        <f t="shared" si="6"/>
        <v>436</v>
      </c>
      <c r="B438" s="2"/>
      <c r="C438" s="5">
        <v>43.6</v>
      </c>
      <c r="D438" s="5">
        <v>43.6</v>
      </c>
      <c r="E438" s="5">
        <v>43.6</v>
      </c>
      <c r="F438" s="2"/>
      <c r="G438" s="2"/>
      <c r="H438" s="3"/>
      <c r="I438" s="3"/>
      <c r="J438" s="3"/>
      <c r="K438" s="3">
        <v>435</v>
      </c>
    </row>
    <row r="439" spans="1:11" ht="15" x14ac:dyDescent="0.35">
      <c r="A439" s="4">
        <f t="shared" si="6"/>
        <v>437</v>
      </c>
      <c r="B439" s="2"/>
      <c r="C439" s="5">
        <v>43.7</v>
      </c>
      <c r="D439" s="5">
        <v>43.7</v>
      </c>
      <c r="E439" s="5">
        <v>43.7</v>
      </c>
      <c r="F439" s="2"/>
      <c r="G439" s="2"/>
      <c r="H439" s="3"/>
      <c r="I439" s="3"/>
      <c r="J439" s="3"/>
      <c r="K439" s="3">
        <v>436</v>
      </c>
    </row>
    <row r="440" spans="1:11" ht="15" x14ac:dyDescent="0.35">
      <c r="A440" s="4">
        <f t="shared" si="6"/>
        <v>438</v>
      </c>
      <c r="B440" s="2"/>
      <c r="C440" s="5">
        <v>43.8</v>
      </c>
      <c r="D440" s="5">
        <v>43.8</v>
      </c>
      <c r="E440" s="5">
        <v>43.8</v>
      </c>
      <c r="F440" s="2"/>
      <c r="G440" s="2"/>
      <c r="H440" s="3"/>
      <c r="I440" s="3"/>
      <c r="J440" s="3"/>
      <c r="K440" s="3">
        <v>437</v>
      </c>
    </row>
    <row r="441" spans="1:11" ht="15" x14ac:dyDescent="0.35">
      <c r="A441" s="4">
        <f t="shared" si="6"/>
        <v>439</v>
      </c>
      <c r="B441" s="2"/>
      <c r="C441" s="5">
        <v>43.9</v>
      </c>
      <c r="D441" s="5">
        <v>43.9</v>
      </c>
      <c r="E441" s="5">
        <v>43.9</v>
      </c>
      <c r="F441" s="2"/>
      <c r="G441" s="2"/>
      <c r="H441" s="3"/>
      <c r="I441" s="3"/>
      <c r="J441" s="3"/>
      <c r="K441" s="3">
        <v>438</v>
      </c>
    </row>
    <row r="442" spans="1:11" ht="15" x14ac:dyDescent="0.35">
      <c r="A442" s="4">
        <f t="shared" si="6"/>
        <v>440</v>
      </c>
      <c r="B442" s="2"/>
      <c r="C442" s="5">
        <v>44</v>
      </c>
      <c r="D442" s="5">
        <v>44</v>
      </c>
      <c r="E442" s="5">
        <v>44</v>
      </c>
      <c r="F442" s="2"/>
      <c r="G442" s="2"/>
      <c r="H442" s="3"/>
      <c r="I442" s="3"/>
      <c r="J442" s="3"/>
      <c r="K442" s="3">
        <v>439</v>
      </c>
    </row>
    <row r="443" spans="1:11" ht="15" x14ac:dyDescent="0.35">
      <c r="A443" s="4">
        <f t="shared" si="6"/>
        <v>441</v>
      </c>
      <c r="B443" s="2"/>
      <c r="C443" s="5">
        <v>44.1</v>
      </c>
      <c r="D443" s="5">
        <v>44.1</v>
      </c>
      <c r="E443" s="5">
        <v>44.1</v>
      </c>
      <c r="F443" s="2"/>
      <c r="G443" s="2"/>
      <c r="H443" s="3"/>
      <c r="I443" s="3"/>
      <c r="J443" s="3"/>
      <c r="K443" s="3">
        <v>440</v>
      </c>
    </row>
    <row r="444" spans="1:11" ht="15" x14ac:dyDescent="0.35">
      <c r="A444" s="4">
        <f t="shared" si="6"/>
        <v>442</v>
      </c>
      <c r="B444" s="2"/>
      <c r="C444" s="5">
        <v>44.2</v>
      </c>
      <c r="D444" s="5">
        <v>44.2</v>
      </c>
      <c r="E444" s="5">
        <v>44.2</v>
      </c>
      <c r="F444" s="2"/>
      <c r="G444" s="2"/>
      <c r="H444" s="3"/>
      <c r="I444" s="3"/>
      <c r="J444" s="3"/>
      <c r="K444" s="3">
        <v>441</v>
      </c>
    </row>
    <row r="445" spans="1:11" ht="15" x14ac:dyDescent="0.35">
      <c r="A445" s="4">
        <f t="shared" si="6"/>
        <v>443</v>
      </c>
      <c r="B445" s="2"/>
      <c r="C445" s="5">
        <v>44.3</v>
      </c>
      <c r="D445" s="5">
        <v>44.3</v>
      </c>
      <c r="E445" s="5">
        <v>44.3</v>
      </c>
      <c r="F445" s="2"/>
      <c r="G445" s="2"/>
      <c r="H445" s="3"/>
      <c r="I445" s="3"/>
      <c r="J445" s="3"/>
      <c r="K445" s="3">
        <v>442</v>
      </c>
    </row>
    <row r="446" spans="1:11" ht="15" x14ac:dyDescent="0.35">
      <c r="A446" s="4">
        <f t="shared" si="6"/>
        <v>444</v>
      </c>
      <c r="B446" s="2"/>
      <c r="C446" s="5">
        <v>44.4</v>
      </c>
      <c r="D446" s="5">
        <v>44.4</v>
      </c>
      <c r="E446" s="5">
        <v>44.4</v>
      </c>
      <c r="F446" s="2"/>
      <c r="G446" s="2"/>
      <c r="H446" s="3"/>
      <c r="I446" s="3"/>
      <c r="J446" s="3"/>
      <c r="K446" s="3">
        <v>443</v>
      </c>
    </row>
    <row r="447" spans="1:11" ht="15" x14ac:dyDescent="0.35">
      <c r="A447" s="4">
        <f t="shared" si="6"/>
        <v>445</v>
      </c>
      <c r="B447" s="2"/>
      <c r="C447" s="5">
        <v>44.5</v>
      </c>
      <c r="D447" s="5">
        <v>44.5</v>
      </c>
      <c r="E447" s="5">
        <v>44.5</v>
      </c>
      <c r="F447" s="2"/>
      <c r="G447" s="2"/>
      <c r="H447" s="3"/>
      <c r="I447" s="3"/>
      <c r="J447" s="3"/>
      <c r="K447" s="3">
        <v>444</v>
      </c>
    </row>
    <row r="448" spans="1:11" ht="15" x14ac:dyDescent="0.35">
      <c r="A448" s="4">
        <f t="shared" si="6"/>
        <v>446</v>
      </c>
      <c r="B448" s="2"/>
      <c r="C448" s="5">
        <v>44.6</v>
      </c>
      <c r="D448" s="5">
        <v>44.6</v>
      </c>
      <c r="E448" s="5">
        <v>44.6</v>
      </c>
      <c r="F448" s="2"/>
      <c r="G448" s="2"/>
      <c r="H448" s="3"/>
      <c r="I448" s="3"/>
      <c r="J448" s="3"/>
      <c r="K448" s="3">
        <v>445</v>
      </c>
    </row>
    <row r="449" spans="1:11" ht="15" x14ac:dyDescent="0.35">
      <c r="A449" s="4">
        <f t="shared" si="6"/>
        <v>447</v>
      </c>
      <c r="B449" s="2"/>
      <c r="C449" s="5">
        <v>44.7</v>
      </c>
      <c r="D449" s="5">
        <v>44.7</v>
      </c>
      <c r="E449" s="5">
        <v>44.7</v>
      </c>
      <c r="F449" s="2"/>
      <c r="G449" s="2"/>
      <c r="H449" s="3"/>
      <c r="I449" s="3"/>
      <c r="J449" s="3"/>
      <c r="K449" s="3">
        <v>446</v>
      </c>
    </row>
    <row r="450" spans="1:11" ht="15" x14ac:dyDescent="0.35">
      <c r="A450" s="4">
        <f t="shared" si="6"/>
        <v>448</v>
      </c>
      <c r="B450" s="2"/>
      <c r="C450" s="5">
        <v>44.8</v>
      </c>
      <c r="D450" s="5">
        <v>44.8</v>
      </c>
      <c r="E450" s="5">
        <v>44.8</v>
      </c>
      <c r="F450" s="2"/>
      <c r="G450" s="2"/>
      <c r="H450" s="3"/>
      <c r="I450" s="3"/>
      <c r="J450" s="3"/>
      <c r="K450" s="3">
        <v>447</v>
      </c>
    </row>
    <row r="451" spans="1:11" ht="15" x14ac:dyDescent="0.35">
      <c r="A451" s="4">
        <f t="shared" si="6"/>
        <v>449</v>
      </c>
      <c r="B451" s="2"/>
      <c r="C451" s="5">
        <v>44.9</v>
      </c>
      <c r="D451" s="5">
        <v>44.9</v>
      </c>
      <c r="E451" s="5">
        <v>44.9</v>
      </c>
      <c r="F451" s="2"/>
      <c r="G451" s="2"/>
      <c r="H451" s="3"/>
      <c r="I451" s="3"/>
      <c r="J451" s="3"/>
      <c r="K451" s="3">
        <v>448</v>
      </c>
    </row>
    <row r="452" spans="1:11" ht="15" x14ac:dyDescent="0.35">
      <c r="A452" s="4">
        <f t="shared" si="6"/>
        <v>450</v>
      </c>
      <c r="B452" s="2"/>
      <c r="C452" s="5">
        <v>45</v>
      </c>
      <c r="D452" s="5">
        <v>45</v>
      </c>
      <c r="E452" s="5">
        <v>45</v>
      </c>
      <c r="F452" s="2"/>
      <c r="G452" s="2"/>
      <c r="H452" s="3"/>
      <c r="I452" s="3"/>
      <c r="J452" s="3"/>
      <c r="K452" s="3">
        <v>449</v>
      </c>
    </row>
    <row r="453" spans="1:11" ht="15" x14ac:dyDescent="0.35">
      <c r="A453" s="4">
        <f t="shared" ref="A453:A516" si="7">A452+1</f>
        <v>451</v>
      </c>
      <c r="B453" s="2"/>
      <c r="C453" s="5">
        <v>45.1</v>
      </c>
      <c r="D453" s="5">
        <v>45.1</v>
      </c>
      <c r="E453" s="5">
        <v>45.1</v>
      </c>
      <c r="F453" s="2"/>
      <c r="G453" s="2"/>
      <c r="H453" s="3"/>
      <c r="I453" s="3"/>
      <c r="J453" s="3"/>
      <c r="K453" s="3">
        <v>450</v>
      </c>
    </row>
    <row r="454" spans="1:11" ht="15" x14ac:dyDescent="0.35">
      <c r="A454" s="4">
        <f t="shared" si="7"/>
        <v>452</v>
      </c>
      <c r="B454" s="2"/>
      <c r="C454" s="5">
        <v>45.2</v>
      </c>
      <c r="D454" s="5">
        <v>45.2</v>
      </c>
      <c r="E454" s="5">
        <v>45.2</v>
      </c>
      <c r="F454" s="2"/>
      <c r="G454" s="2"/>
      <c r="H454" s="3"/>
      <c r="I454" s="3"/>
      <c r="J454" s="3"/>
      <c r="K454" s="3">
        <v>451</v>
      </c>
    </row>
    <row r="455" spans="1:11" ht="15" x14ac:dyDescent="0.35">
      <c r="A455" s="4">
        <f t="shared" si="7"/>
        <v>453</v>
      </c>
      <c r="B455" s="2"/>
      <c r="C455" s="5">
        <v>45.3</v>
      </c>
      <c r="D455" s="5">
        <v>45.3</v>
      </c>
      <c r="E455" s="5">
        <v>45.3</v>
      </c>
      <c r="F455" s="2"/>
      <c r="G455" s="2"/>
      <c r="H455" s="3"/>
      <c r="I455" s="3"/>
      <c r="J455" s="3"/>
      <c r="K455" s="3">
        <v>452</v>
      </c>
    </row>
    <row r="456" spans="1:11" ht="15" x14ac:dyDescent="0.35">
      <c r="A456" s="4">
        <f t="shared" si="7"/>
        <v>454</v>
      </c>
      <c r="B456" s="2"/>
      <c r="C456" s="5">
        <v>45.4</v>
      </c>
      <c r="D456" s="5">
        <v>45.4</v>
      </c>
      <c r="E456" s="5">
        <v>45.4</v>
      </c>
      <c r="F456" s="2"/>
      <c r="G456" s="2"/>
      <c r="H456" s="3"/>
      <c r="I456" s="3"/>
      <c r="J456" s="3"/>
      <c r="K456" s="3">
        <v>453</v>
      </c>
    </row>
    <row r="457" spans="1:11" ht="15" x14ac:dyDescent="0.35">
      <c r="A457" s="4">
        <f t="shared" si="7"/>
        <v>455</v>
      </c>
      <c r="B457" s="2"/>
      <c r="C457" s="5">
        <v>45.5</v>
      </c>
      <c r="D457" s="5">
        <v>45.5</v>
      </c>
      <c r="E457" s="5">
        <v>45.5</v>
      </c>
      <c r="F457" s="2"/>
      <c r="G457" s="2"/>
      <c r="H457" s="3"/>
      <c r="I457" s="3"/>
      <c r="J457" s="3"/>
      <c r="K457" s="3">
        <v>454</v>
      </c>
    </row>
    <row r="458" spans="1:11" ht="15" x14ac:dyDescent="0.35">
      <c r="A458" s="4">
        <f t="shared" si="7"/>
        <v>456</v>
      </c>
      <c r="B458" s="2"/>
      <c r="C458" s="5">
        <v>45.6</v>
      </c>
      <c r="D458" s="5">
        <v>45.6</v>
      </c>
      <c r="E458" s="5">
        <v>45.6</v>
      </c>
      <c r="F458" s="2"/>
      <c r="G458" s="2"/>
      <c r="H458" s="3"/>
      <c r="I458" s="3"/>
      <c r="J458" s="3"/>
      <c r="K458" s="3">
        <v>455</v>
      </c>
    </row>
    <row r="459" spans="1:11" ht="15" x14ac:dyDescent="0.35">
      <c r="A459" s="4">
        <f t="shared" si="7"/>
        <v>457</v>
      </c>
      <c r="B459" s="2"/>
      <c r="C459" s="5">
        <v>45.7</v>
      </c>
      <c r="D459" s="5">
        <v>45.7</v>
      </c>
      <c r="E459" s="5">
        <v>45.7</v>
      </c>
      <c r="F459" s="2"/>
      <c r="G459" s="2"/>
      <c r="H459" s="3"/>
      <c r="I459" s="3"/>
      <c r="J459" s="3"/>
      <c r="K459" s="3">
        <v>456</v>
      </c>
    </row>
    <row r="460" spans="1:11" ht="15" x14ac:dyDescent="0.35">
      <c r="A460" s="4">
        <f t="shared" si="7"/>
        <v>458</v>
      </c>
      <c r="B460" s="2"/>
      <c r="C460" s="5">
        <v>45.8</v>
      </c>
      <c r="D460" s="5">
        <v>45.8</v>
      </c>
      <c r="E460" s="5">
        <v>45.8</v>
      </c>
      <c r="F460" s="2"/>
      <c r="G460" s="2"/>
      <c r="H460" s="3"/>
      <c r="I460" s="3"/>
      <c r="J460" s="3"/>
      <c r="K460" s="3">
        <v>457</v>
      </c>
    </row>
    <row r="461" spans="1:11" ht="15" x14ac:dyDescent="0.35">
      <c r="A461" s="4">
        <f t="shared" si="7"/>
        <v>459</v>
      </c>
      <c r="B461" s="2"/>
      <c r="C461" s="5">
        <v>45.9</v>
      </c>
      <c r="D461" s="5">
        <v>45.9</v>
      </c>
      <c r="E461" s="5">
        <v>45.9</v>
      </c>
      <c r="F461" s="2"/>
      <c r="G461" s="2"/>
      <c r="H461" s="3"/>
      <c r="I461" s="3"/>
      <c r="J461" s="3"/>
      <c r="K461" s="3">
        <v>458</v>
      </c>
    </row>
    <row r="462" spans="1:11" ht="15" x14ac:dyDescent="0.35">
      <c r="A462" s="4">
        <f t="shared" si="7"/>
        <v>460</v>
      </c>
      <c r="B462" s="2"/>
      <c r="C462" s="5">
        <v>46</v>
      </c>
      <c r="D462" s="5">
        <v>46</v>
      </c>
      <c r="E462" s="5">
        <v>46</v>
      </c>
      <c r="F462" s="2"/>
      <c r="G462" s="2"/>
      <c r="H462" s="3"/>
      <c r="I462" s="3"/>
      <c r="J462" s="3"/>
      <c r="K462" s="3">
        <v>459</v>
      </c>
    </row>
    <row r="463" spans="1:11" ht="15" x14ac:dyDescent="0.35">
      <c r="A463" s="4">
        <f t="shared" si="7"/>
        <v>461</v>
      </c>
      <c r="B463" s="2"/>
      <c r="C463" s="5">
        <v>46.1</v>
      </c>
      <c r="D463" s="5">
        <v>46.1</v>
      </c>
      <c r="E463" s="5">
        <v>46.1</v>
      </c>
      <c r="F463" s="2"/>
      <c r="G463" s="2"/>
      <c r="H463" s="3"/>
      <c r="I463" s="3"/>
      <c r="J463" s="3"/>
      <c r="K463" s="3">
        <v>460</v>
      </c>
    </row>
    <row r="464" spans="1:11" ht="15" x14ac:dyDescent="0.35">
      <c r="A464" s="4">
        <f t="shared" si="7"/>
        <v>462</v>
      </c>
      <c r="B464" s="2"/>
      <c r="C464" s="5">
        <v>46.2</v>
      </c>
      <c r="D464" s="5">
        <v>46.2</v>
      </c>
      <c r="E464" s="5">
        <v>46.2</v>
      </c>
      <c r="F464" s="2"/>
      <c r="G464" s="2"/>
      <c r="H464" s="3"/>
      <c r="I464" s="3"/>
      <c r="J464" s="3"/>
      <c r="K464" s="3">
        <v>461</v>
      </c>
    </row>
    <row r="465" spans="1:11" ht="15" x14ac:dyDescent="0.35">
      <c r="A465" s="4">
        <f t="shared" si="7"/>
        <v>463</v>
      </c>
      <c r="B465" s="2"/>
      <c r="C465" s="5">
        <v>46.3</v>
      </c>
      <c r="D465" s="5">
        <v>46.3</v>
      </c>
      <c r="E465" s="5">
        <v>46.3</v>
      </c>
      <c r="F465" s="2"/>
      <c r="G465" s="2"/>
      <c r="H465" s="3"/>
      <c r="I465" s="3"/>
      <c r="J465" s="3"/>
      <c r="K465" s="3">
        <v>462</v>
      </c>
    </row>
    <row r="466" spans="1:11" ht="15" x14ac:dyDescent="0.35">
      <c r="A466" s="4">
        <f t="shared" si="7"/>
        <v>464</v>
      </c>
      <c r="B466" s="2"/>
      <c r="C466" s="5">
        <v>46.4</v>
      </c>
      <c r="D466" s="5">
        <v>46.4</v>
      </c>
      <c r="E466" s="5">
        <v>46.4</v>
      </c>
      <c r="F466" s="2"/>
      <c r="G466" s="2"/>
      <c r="H466" s="3"/>
      <c r="I466" s="3"/>
      <c r="J466" s="3"/>
      <c r="K466" s="3">
        <v>463</v>
      </c>
    </row>
    <row r="467" spans="1:11" ht="15" x14ac:dyDescent="0.35">
      <c r="A467" s="4">
        <f t="shared" si="7"/>
        <v>465</v>
      </c>
      <c r="B467" s="2"/>
      <c r="C467" s="5">
        <v>46.5</v>
      </c>
      <c r="D467" s="5">
        <v>46.5</v>
      </c>
      <c r="E467" s="5">
        <v>46.5</v>
      </c>
      <c r="F467" s="2"/>
      <c r="G467" s="2"/>
      <c r="H467" s="3"/>
      <c r="I467" s="3"/>
      <c r="J467" s="3"/>
      <c r="K467" s="3">
        <v>464</v>
      </c>
    </row>
    <row r="468" spans="1:11" ht="15" x14ac:dyDescent="0.35">
      <c r="A468" s="4">
        <f t="shared" si="7"/>
        <v>466</v>
      </c>
      <c r="B468" s="2"/>
      <c r="C468" s="5">
        <v>46.6</v>
      </c>
      <c r="D468" s="5">
        <v>46.6</v>
      </c>
      <c r="E468" s="5">
        <v>46.6</v>
      </c>
      <c r="F468" s="2"/>
      <c r="G468" s="2"/>
      <c r="H468" s="3"/>
      <c r="I468" s="3"/>
      <c r="J468" s="3"/>
      <c r="K468" s="3">
        <v>465</v>
      </c>
    </row>
    <row r="469" spans="1:11" ht="15" x14ac:dyDescent="0.35">
      <c r="A469" s="4">
        <f t="shared" si="7"/>
        <v>467</v>
      </c>
      <c r="B469" s="2"/>
      <c r="C469" s="5">
        <v>46.7</v>
      </c>
      <c r="D469" s="5">
        <v>46.7</v>
      </c>
      <c r="E469" s="5">
        <v>46.7</v>
      </c>
      <c r="F469" s="2"/>
      <c r="G469" s="2"/>
      <c r="H469" s="3"/>
      <c r="I469" s="3"/>
      <c r="J469" s="3"/>
      <c r="K469" s="3">
        <v>466</v>
      </c>
    </row>
    <row r="470" spans="1:11" ht="15" x14ac:dyDescent="0.35">
      <c r="A470" s="4">
        <f t="shared" si="7"/>
        <v>468</v>
      </c>
      <c r="B470" s="2"/>
      <c r="C470" s="5">
        <v>46.8</v>
      </c>
      <c r="D470" s="5">
        <v>46.8</v>
      </c>
      <c r="E470" s="5">
        <v>46.8</v>
      </c>
      <c r="F470" s="2"/>
      <c r="G470" s="2"/>
      <c r="H470" s="3"/>
      <c r="I470" s="3"/>
      <c r="J470" s="3"/>
      <c r="K470" s="3">
        <v>467</v>
      </c>
    </row>
    <row r="471" spans="1:11" ht="15" x14ac:dyDescent="0.35">
      <c r="A471" s="4">
        <f t="shared" si="7"/>
        <v>469</v>
      </c>
      <c r="B471" s="2"/>
      <c r="C471" s="5">
        <v>46.9</v>
      </c>
      <c r="D471" s="5">
        <v>46.9</v>
      </c>
      <c r="E471" s="5">
        <v>46.9</v>
      </c>
      <c r="F471" s="2"/>
      <c r="G471" s="2"/>
      <c r="H471" s="3"/>
      <c r="I471" s="3"/>
      <c r="J471" s="3"/>
      <c r="K471" s="3">
        <v>468</v>
      </c>
    </row>
    <row r="472" spans="1:11" ht="15" x14ac:dyDescent="0.35">
      <c r="A472" s="4">
        <f t="shared" si="7"/>
        <v>470</v>
      </c>
      <c r="B472" s="2"/>
      <c r="C472" s="5">
        <v>47</v>
      </c>
      <c r="D472" s="5">
        <v>47</v>
      </c>
      <c r="E472" s="5">
        <v>47</v>
      </c>
      <c r="F472" s="2"/>
      <c r="G472" s="2"/>
      <c r="H472" s="3"/>
      <c r="I472" s="3"/>
      <c r="J472" s="3"/>
      <c r="K472" s="3">
        <v>469</v>
      </c>
    </row>
    <row r="473" spans="1:11" ht="15" x14ac:dyDescent="0.35">
      <c r="A473" s="4">
        <f t="shared" si="7"/>
        <v>471</v>
      </c>
      <c r="B473" s="2"/>
      <c r="C473" s="5">
        <v>47.1</v>
      </c>
      <c r="D473" s="5">
        <v>47.1</v>
      </c>
      <c r="E473" s="5">
        <v>47.1</v>
      </c>
      <c r="F473" s="2"/>
      <c r="G473" s="2"/>
      <c r="H473" s="3"/>
      <c r="I473" s="3"/>
      <c r="J473" s="3"/>
      <c r="K473" s="3">
        <v>470</v>
      </c>
    </row>
    <row r="474" spans="1:11" ht="15" x14ac:dyDescent="0.35">
      <c r="A474" s="4">
        <f t="shared" si="7"/>
        <v>472</v>
      </c>
      <c r="B474" s="2"/>
      <c r="C474" s="5">
        <v>47.2</v>
      </c>
      <c r="D474" s="5">
        <v>47.2</v>
      </c>
      <c r="E474" s="5">
        <v>47.2</v>
      </c>
      <c r="F474" s="2"/>
      <c r="G474" s="2"/>
      <c r="H474" s="3"/>
      <c r="I474" s="3"/>
      <c r="J474" s="3"/>
      <c r="K474" s="3">
        <v>471</v>
      </c>
    </row>
    <row r="475" spans="1:11" ht="15" x14ac:dyDescent="0.35">
      <c r="A475" s="4">
        <f t="shared" si="7"/>
        <v>473</v>
      </c>
      <c r="B475" s="2"/>
      <c r="C475" s="5">
        <v>47.3</v>
      </c>
      <c r="D475" s="5">
        <v>47.3</v>
      </c>
      <c r="E475" s="5">
        <v>47.3</v>
      </c>
      <c r="F475" s="2"/>
      <c r="G475" s="2"/>
      <c r="H475" s="3"/>
      <c r="I475" s="3"/>
      <c r="J475" s="3"/>
      <c r="K475" s="3">
        <v>472</v>
      </c>
    </row>
    <row r="476" spans="1:11" ht="15" x14ac:dyDescent="0.35">
      <c r="A476" s="4">
        <f t="shared" si="7"/>
        <v>474</v>
      </c>
      <c r="B476" s="2"/>
      <c r="C476" s="5">
        <v>47.4</v>
      </c>
      <c r="D476" s="5">
        <v>47.4</v>
      </c>
      <c r="E476" s="5">
        <v>47.4</v>
      </c>
      <c r="F476" s="2"/>
      <c r="G476" s="2"/>
      <c r="H476" s="3"/>
      <c r="I476" s="3"/>
      <c r="J476" s="3"/>
      <c r="K476" s="3">
        <v>473</v>
      </c>
    </row>
    <row r="477" spans="1:11" ht="15" x14ac:dyDescent="0.35">
      <c r="A477" s="4">
        <f t="shared" si="7"/>
        <v>475</v>
      </c>
      <c r="B477" s="2"/>
      <c r="C477" s="5">
        <v>47.5</v>
      </c>
      <c r="D477" s="5">
        <v>47.5</v>
      </c>
      <c r="E477" s="5">
        <v>47.5</v>
      </c>
      <c r="F477" s="2"/>
      <c r="G477" s="2"/>
      <c r="H477" s="3"/>
      <c r="I477" s="3"/>
      <c r="J477" s="3"/>
      <c r="K477" s="3">
        <v>474</v>
      </c>
    </row>
    <row r="478" spans="1:11" ht="15" x14ac:dyDescent="0.35">
      <c r="A478" s="4">
        <f t="shared" si="7"/>
        <v>476</v>
      </c>
      <c r="B478" s="2"/>
      <c r="C478" s="5">
        <v>47.6</v>
      </c>
      <c r="D478" s="5">
        <v>47.6</v>
      </c>
      <c r="E478" s="5">
        <v>47.6</v>
      </c>
      <c r="F478" s="2"/>
      <c r="G478" s="2"/>
      <c r="H478" s="3"/>
      <c r="I478" s="3"/>
      <c r="J478" s="3"/>
      <c r="K478" s="3">
        <v>475</v>
      </c>
    </row>
    <row r="479" spans="1:11" ht="15" x14ac:dyDescent="0.35">
      <c r="A479" s="4">
        <f t="shared" si="7"/>
        <v>477</v>
      </c>
      <c r="B479" s="2"/>
      <c r="C479" s="5">
        <v>47.7</v>
      </c>
      <c r="D479" s="5">
        <v>47.7</v>
      </c>
      <c r="E479" s="5">
        <v>47.7</v>
      </c>
      <c r="F479" s="2"/>
      <c r="G479" s="2"/>
      <c r="H479" s="3"/>
      <c r="I479" s="3"/>
      <c r="J479" s="3"/>
      <c r="K479" s="3">
        <v>476</v>
      </c>
    </row>
    <row r="480" spans="1:11" ht="15" x14ac:dyDescent="0.35">
      <c r="A480" s="4">
        <f t="shared" si="7"/>
        <v>478</v>
      </c>
      <c r="B480" s="2"/>
      <c r="C480" s="5">
        <v>47.8</v>
      </c>
      <c r="D480" s="5">
        <v>47.8</v>
      </c>
      <c r="E480" s="5">
        <v>47.8</v>
      </c>
      <c r="F480" s="2"/>
      <c r="G480" s="2"/>
      <c r="H480" s="3"/>
      <c r="I480" s="3"/>
      <c r="J480" s="3"/>
      <c r="K480" s="3">
        <v>477</v>
      </c>
    </row>
    <row r="481" spans="1:11" ht="15" x14ac:dyDescent="0.35">
      <c r="A481" s="4">
        <f t="shared" si="7"/>
        <v>479</v>
      </c>
      <c r="B481" s="2"/>
      <c r="C481" s="5">
        <v>47.9</v>
      </c>
      <c r="D481" s="5">
        <v>47.9</v>
      </c>
      <c r="E481" s="5">
        <v>47.9</v>
      </c>
      <c r="F481" s="2"/>
      <c r="G481" s="2"/>
      <c r="H481" s="3"/>
      <c r="I481" s="3"/>
      <c r="J481" s="3"/>
      <c r="K481" s="3">
        <v>478</v>
      </c>
    </row>
    <row r="482" spans="1:11" ht="15" x14ac:dyDescent="0.35">
      <c r="A482" s="4">
        <f t="shared" si="7"/>
        <v>480</v>
      </c>
      <c r="B482" s="2"/>
      <c r="C482" s="5">
        <v>48</v>
      </c>
      <c r="D482" s="5">
        <v>48</v>
      </c>
      <c r="E482" s="5">
        <v>48</v>
      </c>
      <c r="F482" s="2"/>
      <c r="G482" s="2"/>
      <c r="H482" s="3"/>
      <c r="I482" s="3"/>
      <c r="J482" s="3"/>
      <c r="K482" s="3">
        <v>479</v>
      </c>
    </row>
    <row r="483" spans="1:11" ht="15" x14ac:dyDescent="0.35">
      <c r="A483" s="4">
        <f t="shared" si="7"/>
        <v>481</v>
      </c>
      <c r="B483" s="2"/>
      <c r="C483" s="5">
        <v>48.1</v>
      </c>
      <c r="D483" s="5">
        <v>48.1</v>
      </c>
      <c r="E483" s="5">
        <v>48.1</v>
      </c>
      <c r="F483" s="2"/>
      <c r="G483" s="2"/>
      <c r="H483" s="3"/>
      <c r="I483" s="3"/>
      <c r="J483" s="3"/>
      <c r="K483" s="3">
        <v>480</v>
      </c>
    </row>
    <row r="484" spans="1:11" ht="15" x14ac:dyDescent="0.35">
      <c r="A484" s="4">
        <f t="shared" si="7"/>
        <v>482</v>
      </c>
      <c r="B484" s="2"/>
      <c r="C484" s="5">
        <v>48.2</v>
      </c>
      <c r="D484" s="5">
        <v>48.2</v>
      </c>
      <c r="E484" s="5">
        <v>48.2</v>
      </c>
      <c r="F484" s="2"/>
      <c r="G484" s="2"/>
      <c r="H484" s="3"/>
      <c r="I484" s="3"/>
      <c r="J484" s="3"/>
      <c r="K484" s="3">
        <v>481</v>
      </c>
    </row>
    <row r="485" spans="1:11" ht="15" x14ac:dyDescent="0.35">
      <c r="A485" s="4">
        <f t="shared" si="7"/>
        <v>483</v>
      </c>
      <c r="B485" s="2"/>
      <c r="C485" s="5">
        <v>48.3</v>
      </c>
      <c r="D485" s="5">
        <v>48.3</v>
      </c>
      <c r="E485" s="5">
        <v>48.3</v>
      </c>
      <c r="F485" s="2"/>
      <c r="G485" s="2"/>
      <c r="H485" s="3"/>
      <c r="I485" s="3"/>
      <c r="J485" s="3"/>
      <c r="K485" s="3">
        <v>482</v>
      </c>
    </row>
    <row r="486" spans="1:11" ht="15" x14ac:dyDescent="0.35">
      <c r="A486" s="4">
        <f t="shared" si="7"/>
        <v>484</v>
      </c>
      <c r="B486" s="2"/>
      <c r="C486" s="5">
        <v>48.4</v>
      </c>
      <c r="D486" s="5">
        <v>48.4</v>
      </c>
      <c r="E486" s="5">
        <v>48.4</v>
      </c>
      <c r="F486" s="2"/>
      <c r="G486" s="2"/>
      <c r="H486" s="3"/>
      <c r="I486" s="3"/>
      <c r="J486" s="3"/>
      <c r="K486" s="3">
        <v>483</v>
      </c>
    </row>
    <row r="487" spans="1:11" ht="15" x14ac:dyDescent="0.35">
      <c r="A487" s="4">
        <f t="shared" si="7"/>
        <v>485</v>
      </c>
      <c r="B487" s="2"/>
      <c r="C487" s="5">
        <v>48.5</v>
      </c>
      <c r="D487" s="5">
        <v>48.5</v>
      </c>
      <c r="E487" s="5">
        <v>48.5</v>
      </c>
      <c r="F487" s="2"/>
      <c r="G487" s="2"/>
      <c r="H487" s="3"/>
      <c r="I487" s="3"/>
      <c r="J487" s="3"/>
      <c r="K487" s="3">
        <v>484</v>
      </c>
    </row>
    <row r="488" spans="1:11" ht="15" x14ac:dyDescent="0.35">
      <c r="A488" s="4">
        <f t="shared" si="7"/>
        <v>486</v>
      </c>
      <c r="B488" s="2"/>
      <c r="C488" s="5">
        <v>48.6</v>
      </c>
      <c r="D488" s="5">
        <v>48.6</v>
      </c>
      <c r="E488" s="5">
        <v>48.6</v>
      </c>
      <c r="F488" s="2"/>
      <c r="G488" s="2"/>
      <c r="H488" s="3"/>
      <c r="I488" s="3"/>
      <c r="J488" s="3"/>
      <c r="K488" s="3">
        <v>485</v>
      </c>
    </row>
    <row r="489" spans="1:11" ht="15" x14ac:dyDescent="0.35">
      <c r="A489" s="4">
        <f t="shared" si="7"/>
        <v>487</v>
      </c>
      <c r="B489" s="2"/>
      <c r="C489" s="5">
        <v>48.7</v>
      </c>
      <c r="D489" s="5">
        <v>48.7</v>
      </c>
      <c r="E489" s="5">
        <v>48.7</v>
      </c>
      <c r="F489" s="2"/>
      <c r="G489" s="2"/>
      <c r="H489" s="3"/>
      <c r="I489" s="3"/>
      <c r="J489" s="3"/>
      <c r="K489" s="3">
        <v>486</v>
      </c>
    </row>
    <row r="490" spans="1:11" ht="15" x14ac:dyDescent="0.35">
      <c r="A490" s="4">
        <f t="shared" si="7"/>
        <v>488</v>
      </c>
      <c r="B490" s="2"/>
      <c r="C490" s="5">
        <v>48.8</v>
      </c>
      <c r="D490" s="5">
        <v>48.8</v>
      </c>
      <c r="E490" s="5">
        <v>48.8</v>
      </c>
      <c r="F490" s="2"/>
      <c r="G490" s="2"/>
      <c r="H490" s="3"/>
      <c r="I490" s="3"/>
      <c r="J490" s="3"/>
      <c r="K490" s="3">
        <v>487</v>
      </c>
    </row>
    <row r="491" spans="1:11" ht="15" x14ac:dyDescent="0.35">
      <c r="A491" s="4">
        <f t="shared" si="7"/>
        <v>489</v>
      </c>
      <c r="B491" s="2"/>
      <c r="C491" s="5">
        <v>48.9</v>
      </c>
      <c r="D491" s="5">
        <v>48.9</v>
      </c>
      <c r="E491" s="5">
        <v>48.9</v>
      </c>
      <c r="F491" s="2"/>
      <c r="G491" s="2"/>
      <c r="H491" s="3"/>
      <c r="I491" s="3"/>
      <c r="J491" s="3"/>
      <c r="K491" s="3">
        <v>488</v>
      </c>
    </row>
    <row r="492" spans="1:11" ht="15" x14ac:dyDescent="0.35">
      <c r="A492" s="4">
        <f t="shared" si="7"/>
        <v>490</v>
      </c>
      <c r="B492" s="2"/>
      <c r="C492" s="5">
        <v>49</v>
      </c>
      <c r="D492" s="5">
        <v>49</v>
      </c>
      <c r="E492" s="5">
        <v>49</v>
      </c>
      <c r="F492" s="2"/>
      <c r="G492" s="2"/>
      <c r="H492" s="3"/>
      <c r="I492" s="3"/>
      <c r="J492" s="3"/>
      <c r="K492" s="3">
        <v>489</v>
      </c>
    </row>
    <row r="493" spans="1:11" ht="15" x14ac:dyDescent="0.35">
      <c r="A493" s="4">
        <f t="shared" si="7"/>
        <v>491</v>
      </c>
      <c r="B493" s="2"/>
      <c r="C493" s="5">
        <v>49.1</v>
      </c>
      <c r="D493" s="5">
        <v>49.1</v>
      </c>
      <c r="E493" s="5">
        <v>49.1</v>
      </c>
      <c r="F493" s="2"/>
      <c r="G493" s="2"/>
      <c r="H493" s="3"/>
      <c r="I493" s="3"/>
      <c r="J493" s="3"/>
      <c r="K493" s="3">
        <v>490</v>
      </c>
    </row>
    <row r="494" spans="1:11" ht="15" x14ac:dyDescent="0.35">
      <c r="A494" s="4">
        <f t="shared" si="7"/>
        <v>492</v>
      </c>
      <c r="B494" s="2"/>
      <c r="C494" s="5">
        <v>49.2</v>
      </c>
      <c r="D494" s="5">
        <v>49.2</v>
      </c>
      <c r="E494" s="5">
        <v>49.2</v>
      </c>
      <c r="F494" s="2"/>
      <c r="G494" s="2"/>
      <c r="H494" s="3"/>
      <c r="I494" s="3"/>
      <c r="J494" s="3"/>
      <c r="K494" s="3">
        <v>491</v>
      </c>
    </row>
    <row r="495" spans="1:11" ht="15" x14ac:dyDescent="0.35">
      <c r="A495" s="4">
        <f t="shared" si="7"/>
        <v>493</v>
      </c>
      <c r="B495" s="2"/>
      <c r="C495" s="5">
        <v>49.3</v>
      </c>
      <c r="D495" s="5">
        <v>49.3</v>
      </c>
      <c r="E495" s="5">
        <v>49.3</v>
      </c>
      <c r="F495" s="2"/>
      <c r="G495" s="2"/>
      <c r="H495" s="3"/>
      <c r="I495" s="3"/>
      <c r="J495" s="3"/>
      <c r="K495" s="3">
        <v>492</v>
      </c>
    </row>
    <row r="496" spans="1:11" ht="15" x14ac:dyDescent="0.35">
      <c r="A496" s="4">
        <f t="shared" si="7"/>
        <v>494</v>
      </c>
      <c r="B496" s="2"/>
      <c r="C496" s="5">
        <v>49.4</v>
      </c>
      <c r="D496" s="5">
        <v>49.4</v>
      </c>
      <c r="E496" s="5">
        <v>49.4</v>
      </c>
      <c r="F496" s="2"/>
      <c r="G496" s="2"/>
      <c r="H496" s="3"/>
      <c r="I496" s="3"/>
      <c r="J496" s="3"/>
      <c r="K496" s="3">
        <v>493</v>
      </c>
    </row>
    <row r="497" spans="1:11" ht="15" x14ac:dyDescent="0.35">
      <c r="A497" s="4">
        <f t="shared" si="7"/>
        <v>495</v>
      </c>
      <c r="B497" s="2"/>
      <c r="C497" s="5">
        <v>49.5</v>
      </c>
      <c r="D497" s="5">
        <v>49.5</v>
      </c>
      <c r="E497" s="5">
        <v>49.5</v>
      </c>
      <c r="F497" s="2"/>
      <c r="G497" s="2"/>
      <c r="H497" s="3"/>
      <c r="I497" s="3"/>
      <c r="J497" s="3"/>
      <c r="K497" s="3">
        <v>494</v>
      </c>
    </row>
    <row r="498" spans="1:11" ht="15" x14ac:dyDescent="0.35">
      <c r="A498" s="4">
        <f t="shared" si="7"/>
        <v>496</v>
      </c>
      <c r="B498" s="2"/>
      <c r="C498" s="5">
        <v>49.6</v>
      </c>
      <c r="D498" s="5">
        <v>49.6</v>
      </c>
      <c r="E498" s="5">
        <v>49.6</v>
      </c>
      <c r="F498" s="2"/>
      <c r="G498" s="2"/>
      <c r="H498" s="3"/>
      <c r="I498" s="3"/>
      <c r="J498" s="3"/>
      <c r="K498" s="3">
        <v>495</v>
      </c>
    </row>
    <row r="499" spans="1:11" ht="15" x14ac:dyDescent="0.35">
      <c r="A499" s="4">
        <f t="shared" si="7"/>
        <v>497</v>
      </c>
      <c r="B499" s="2"/>
      <c r="C499" s="5">
        <v>49.7</v>
      </c>
      <c r="D499" s="5">
        <v>49.7</v>
      </c>
      <c r="E499" s="5">
        <v>49.7</v>
      </c>
      <c r="F499" s="2"/>
      <c r="G499" s="2"/>
      <c r="H499" s="3"/>
      <c r="I499" s="3"/>
      <c r="J499" s="3"/>
      <c r="K499" s="3">
        <v>496</v>
      </c>
    </row>
    <row r="500" spans="1:11" ht="15" x14ac:dyDescent="0.35">
      <c r="A500" s="4">
        <f t="shared" si="7"/>
        <v>498</v>
      </c>
      <c r="B500" s="2"/>
      <c r="C500" s="5">
        <v>49.8</v>
      </c>
      <c r="D500" s="5">
        <v>49.8</v>
      </c>
      <c r="E500" s="5">
        <v>49.8</v>
      </c>
      <c r="F500" s="2"/>
      <c r="G500" s="2"/>
      <c r="H500" s="3"/>
      <c r="I500" s="3"/>
      <c r="J500" s="3"/>
      <c r="K500" s="3">
        <v>497</v>
      </c>
    </row>
    <row r="501" spans="1:11" ht="15" x14ac:dyDescent="0.35">
      <c r="A501" s="4">
        <f t="shared" si="7"/>
        <v>499</v>
      </c>
      <c r="B501" s="2"/>
      <c r="C501" s="5">
        <v>49.9</v>
      </c>
      <c r="D501" s="5">
        <v>49.9</v>
      </c>
      <c r="E501" s="5">
        <v>49.9</v>
      </c>
      <c r="F501" s="2"/>
      <c r="G501" s="2"/>
      <c r="H501" s="3"/>
      <c r="I501" s="3"/>
      <c r="J501" s="3"/>
      <c r="K501" s="3">
        <v>498</v>
      </c>
    </row>
    <row r="502" spans="1:11" ht="15" x14ac:dyDescent="0.35">
      <c r="A502" s="4">
        <f t="shared" si="7"/>
        <v>500</v>
      </c>
      <c r="B502" s="2"/>
      <c r="C502" s="5">
        <v>50</v>
      </c>
      <c r="D502" s="5">
        <v>50</v>
      </c>
      <c r="E502" s="5">
        <v>50</v>
      </c>
      <c r="F502" s="2"/>
      <c r="G502" s="2"/>
      <c r="H502" s="3"/>
      <c r="I502" s="3"/>
      <c r="J502" s="3"/>
      <c r="K502" s="3">
        <v>499</v>
      </c>
    </row>
    <row r="503" spans="1:11" ht="15" x14ac:dyDescent="0.35">
      <c r="A503" s="4">
        <f t="shared" si="7"/>
        <v>501</v>
      </c>
      <c r="B503" s="2"/>
      <c r="C503" s="5">
        <v>50.1</v>
      </c>
      <c r="D503" s="5">
        <v>50.1</v>
      </c>
      <c r="E503" s="5">
        <v>50.1</v>
      </c>
      <c r="F503" s="2"/>
      <c r="G503" s="2"/>
      <c r="H503" s="3"/>
      <c r="I503" s="3"/>
      <c r="J503" s="3"/>
      <c r="K503" s="3">
        <v>500</v>
      </c>
    </row>
    <row r="504" spans="1:11" ht="15" x14ac:dyDescent="0.35">
      <c r="A504" s="4">
        <f t="shared" si="7"/>
        <v>502</v>
      </c>
      <c r="B504" s="2"/>
      <c r="C504" s="5">
        <v>50.2</v>
      </c>
      <c r="D504" s="5">
        <v>50.2</v>
      </c>
      <c r="E504" s="5">
        <v>50.2</v>
      </c>
      <c r="F504" s="2"/>
      <c r="G504" s="2"/>
      <c r="H504" s="3"/>
      <c r="I504" s="3"/>
      <c r="J504" s="3"/>
      <c r="K504" s="3">
        <v>501</v>
      </c>
    </row>
    <row r="505" spans="1:11" ht="15" x14ac:dyDescent="0.35">
      <c r="A505" s="4">
        <f t="shared" si="7"/>
        <v>503</v>
      </c>
      <c r="B505" s="2"/>
      <c r="C505" s="5">
        <v>50.3</v>
      </c>
      <c r="D505" s="5">
        <v>50.3</v>
      </c>
      <c r="E505" s="5">
        <v>50.3</v>
      </c>
      <c r="F505" s="2"/>
      <c r="G505" s="2"/>
      <c r="H505" s="3"/>
      <c r="I505" s="3"/>
      <c r="J505" s="3"/>
      <c r="K505" s="3">
        <v>502</v>
      </c>
    </row>
    <row r="506" spans="1:11" ht="15" x14ac:dyDescent="0.35">
      <c r="A506" s="4">
        <f t="shared" si="7"/>
        <v>504</v>
      </c>
      <c r="B506" s="2"/>
      <c r="C506" s="5">
        <v>50.4</v>
      </c>
      <c r="D506" s="5">
        <v>50.4</v>
      </c>
      <c r="E506" s="5">
        <v>50.4</v>
      </c>
      <c r="F506" s="2"/>
      <c r="G506" s="2"/>
      <c r="H506" s="3"/>
      <c r="I506" s="3"/>
      <c r="J506" s="3"/>
      <c r="K506" s="3">
        <v>503</v>
      </c>
    </row>
    <row r="507" spans="1:11" ht="15" x14ac:dyDescent="0.35">
      <c r="A507" s="4">
        <f t="shared" si="7"/>
        <v>505</v>
      </c>
      <c r="B507" s="2"/>
      <c r="C507" s="5">
        <v>50.5</v>
      </c>
      <c r="D507" s="5">
        <v>50.5</v>
      </c>
      <c r="E507" s="5">
        <v>50.5</v>
      </c>
      <c r="F507" s="2"/>
      <c r="G507" s="2"/>
      <c r="H507" s="3"/>
      <c r="I507" s="3"/>
      <c r="J507" s="3"/>
      <c r="K507" s="3">
        <v>504</v>
      </c>
    </row>
    <row r="508" spans="1:11" ht="15" x14ac:dyDescent="0.35">
      <c r="A508" s="4">
        <f t="shared" si="7"/>
        <v>506</v>
      </c>
      <c r="B508" s="2"/>
      <c r="C508" s="5">
        <v>50.6</v>
      </c>
      <c r="D508" s="5">
        <v>50.6</v>
      </c>
      <c r="E508" s="5">
        <v>50.6</v>
      </c>
      <c r="F508" s="2"/>
      <c r="G508" s="2"/>
      <c r="H508" s="3"/>
      <c r="I508" s="3"/>
      <c r="J508" s="3"/>
      <c r="K508" s="3">
        <v>505</v>
      </c>
    </row>
    <row r="509" spans="1:11" ht="15" x14ac:dyDescent="0.35">
      <c r="A509" s="4">
        <f t="shared" si="7"/>
        <v>507</v>
      </c>
      <c r="B509" s="2"/>
      <c r="C509" s="5">
        <v>50.7</v>
      </c>
      <c r="D509" s="5">
        <v>50.7</v>
      </c>
      <c r="E509" s="5">
        <v>50.7</v>
      </c>
      <c r="F509" s="2"/>
      <c r="G509" s="2"/>
      <c r="H509" s="3"/>
      <c r="I509" s="3"/>
      <c r="J509" s="3"/>
      <c r="K509" s="3">
        <v>506</v>
      </c>
    </row>
    <row r="510" spans="1:11" ht="15" x14ac:dyDescent="0.35">
      <c r="A510" s="4">
        <f t="shared" si="7"/>
        <v>508</v>
      </c>
      <c r="B510" s="2"/>
      <c r="C510" s="5">
        <v>50.8</v>
      </c>
      <c r="D510" s="5">
        <v>50.8</v>
      </c>
      <c r="E510" s="5">
        <v>50.8</v>
      </c>
      <c r="F510" s="2"/>
      <c r="G510" s="2"/>
      <c r="H510" s="3"/>
      <c r="I510" s="3"/>
      <c r="J510" s="3"/>
      <c r="K510" s="3">
        <v>507</v>
      </c>
    </row>
    <row r="511" spans="1:11" ht="15" x14ac:dyDescent="0.35">
      <c r="A511" s="4">
        <f t="shared" si="7"/>
        <v>509</v>
      </c>
      <c r="B511" s="2"/>
      <c r="C511" s="5">
        <v>50.9</v>
      </c>
      <c r="D511" s="5">
        <v>50.9</v>
      </c>
      <c r="E511" s="5">
        <v>50.9</v>
      </c>
      <c r="F511" s="2"/>
      <c r="G511" s="2"/>
      <c r="H511" s="3"/>
      <c r="I511" s="3"/>
      <c r="J511" s="3"/>
      <c r="K511" s="3">
        <v>508</v>
      </c>
    </row>
    <row r="512" spans="1:11" ht="15" x14ac:dyDescent="0.35">
      <c r="A512" s="4">
        <f t="shared" si="7"/>
        <v>510</v>
      </c>
      <c r="B512" s="2"/>
      <c r="C512" s="5">
        <v>51</v>
      </c>
      <c r="D512" s="5">
        <v>51</v>
      </c>
      <c r="E512" s="5">
        <v>51</v>
      </c>
      <c r="F512" s="2"/>
      <c r="G512" s="2"/>
      <c r="H512" s="3"/>
      <c r="I512" s="3"/>
      <c r="J512" s="3"/>
      <c r="K512" s="3">
        <v>509</v>
      </c>
    </row>
    <row r="513" spans="1:11" ht="15" x14ac:dyDescent="0.35">
      <c r="A513" s="4">
        <f t="shared" si="7"/>
        <v>511</v>
      </c>
      <c r="B513" s="2"/>
      <c r="C513" s="5">
        <v>51.1</v>
      </c>
      <c r="D513" s="5">
        <v>51.1</v>
      </c>
      <c r="E513" s="5">
        <v>51.1</v>
      </c>
      <c r="F513" s="2"/>
      <c r="G513" s="2"/>
      <c r="H513" s="3"/>
      <c r="I513" s="3"/>
      <c r="J513" s="3"/>
      <c r="K513" s="3">
        <v>510</v>
      </c>
    </row>
    <row r="514" spans="1:11" ht="15" x14ac:dyDescent="0.35">
      <c r="A514" s="4">
        <f t="shared" si="7"/>
        <v>512</v>
      </c>
      <c r="B514" s="2"/>
      <c r="C514" s="5">
        <v>51.2</v>
      </c>
      <c r="D514" s="5">
        <v>51.2</v>
      </c>
      <c r="E514" s="5">
        <v>51.2</v>
      </c>
      <c r="F514" s="2"/>
      <c r="G514" s="2"/>
      <c r="H514" s="3"/>
      <c r="I514" s="3"/>
      <c r="J514" s="3"/>
      <c r="K514" s="3">
        <v>511</v>
      </c>
    </row>
    <row r="515" spans="1:11" ht="15" x14ac:dyDescent="0.35">
      <c r="A515" s="4">
        <f t="shared" si="7"/>
        <v>513</v>
      </c>
      <c r="B515" s="2"/>
      <c r="C515" s="5">
        <v>51.3</v>
      </c>
      <c r="D515" s="5">
        <v>51.3</v>
      </c>
      <c r="E515" s="5">
        <v>51.3</v>
      </c>
      <c r="F515" s="2"/>
      <c r="G515" s="2"/>
      <c r="H515" s="3"/>
      <c r="I515" s="3"/>
      <c r="J515" s="3"/>
      <c r="K515" s="3">
        <v>512</v>
      </c>
    </row>
    <row r="516" spans="1:11" ht="15" x14ac:dyDescent="0.35">
      <c r="A516" s="4">
        <f t="shared" si="7"/>
        <v>514</v>
      </c>
      <c r="B516" s="2"/>
      <c r="C516" s="5">
        <v>51.4</v>
      </c>
      <c r="D516" s="5">
        <v>51.4</v>
      </c>
      <c r="E516" s="5">
        <v>51.4</v>
      </c>
      <c r="F516" s="2"/>
      <c r="G516" s="2"/>
      <c r="H516" s="3"/>
      <c r="I516" s="3"/>
      <c r="J516" s="3"/>
      <c r="K516" s="3">
        <v>513</v>
      </c>
    </row>
    <row r="517" spans="1:11" ht="15" x14ac:dyDescent="0.35">
      <c r="A517" s="4">
        <f t="shared" ref="A517:A580" si="8">A516+1</f>
        <v>515</v>
      </c>
      <c r="B517" s="2"/>
      <c r="C517" s="5">
        <v>51.5</v>
      </c>
      <c r="D517" s="5">
        <v>51.5</v>
      </c>
      <c r="E517" s="5">
        <v>51.5</v>
      </c>
      <c r="F517" s="2"/>
      <c r="G517" s="2"/>
      <c r="H517" s="3"/>
      <c r="I517" s="3"/>
      <c r="J517" s="3"/>
      <c r="K517" s="3">
        <v>514</v>
      </c>
    </row>
    <row r="518" spans="1:11" ht="15" x14ac:dyDescent="0.35">
      <c r="A518" s="4">
        <f t="shared" si="8"/>
        <v>516</v>
      </c>
      <c r="B518" s="2"/>
      <c r="C518" s="5">
        <v>51.6</v>
      </c>
      <c r="D518" s="5">
        <v>51.6</v>
      </c>
      <c r="E518" s="5">
        <v>51.6</v>
      </c>
      <c r="F518" s="2"/>
      <c r="G518" s="2"/>
      <c r="H518" s="3"/>
      <c r="I518" s="3"/>
      <c r="J518" s="3"/>
      <c r="K518" s="3">
        <v>515</v>
      </c>
    </row>
    <row r="519" spans="1:11" ht="15" x14ac:dyDescent="0.35">
      <c r="A519" s="4">
        <f t="shared" si="8"/>
        <v>517</v>
      </c>
      <c r="B519" s="2"/>
      <c r="C519" s="5">
        <v>51.7</v>
      </c>
      <c r="D519" s="5">
        <v>51.7</v>
      </c>
      <c r="E519" s="5">
        <v>51.7</v>
      </c>
      <c r="F519" s="2"/>
      <c r="G519" s="2"/>
      <c r="H519" s="3"/>
      <c r="I519" s="3"/>
      <c r="J519" s="3"/>
      <c r="K519" s="3">
        <v>516</v>
      </c>
    </row>
    <row r="520" spans="1:11" ht="15" x14ac:dyDescent="0.35">
      <c r="A520" s="4">
        <f t="shared" si="8"/>
        <v>518</v>
      </c>
      <c r="B520" s="2"/>
      <c r="C520" s="5">
        <v>51.8</v>
      </c>
      <c r="D520" s="5">
        <v>51.8</v>
      </c>
      <c r="E520" s="5">
        <v>51.8</v>
      </c>
      <c r="F520" s="2"/>
      <c r="G520" s="2"/>
      <c r="H520" s="3"/>
      <c r="I520" s="3"/>
      <c r="J520" s="3"/>
      <c r="K520" s="3">
        <v>517</v>
      </c>
    </row>
    <row r="521" spans="1:11" ht="15" x14ac:dyDescent="0.35">
      <c r="A521" s="4">
        <f t="shared" si="8"/>
        <v>519</v>
      </c>
      <c r="B521" s="2"/>
      <c r="C521" s="5">
        <v>51.9</v>
      </c>
      <c r="D521" s="5">
        <v>51.9</v>
      </c>
      <c r="E521" s="5">
        <v>51.9</v>
      </c>
      <c r="F521" s="2"/>
      <c r="G521" s="2"/>
      <c r="H521" s="3"/>
      <c r="I521" s="3"/>
      <c r="J521" s="3"/>
      <c r="K521" s="3">
        <v>518</v>
      </c>
    </row>
    <row r="522" spans="1:11" ht="15" x14ac:dyDescent="0.35">
      <c r="A522" s="4">
        <f t="shared" si="8"/>
        <v>520</v>
      </c>
      <c r="B522" s="2"/>
      <c r="C522" s="5">
        <v>52</v>
      </c>
      <c r="D522" s="5">
        <v>52</v>
      </c>
      <c r="E522" s="5">
        <v>52</v>
      </c>
      <c r="F522" s="2"/>
      <c r="G522" s="2"/>
      <c r="H522" s="3"/>
      <c r="I522" s="3"/>
      <c r="J522" s="3"/>
      <c r="K522" s="3">
        <v>519</v>
      </c>
    </row>
    <row r="523" spans="1:11" ht="15" x14ac:dyDescent="0.35">
      <c r="A523" s="4">
        <f t="shared" si="8"/>
        <v>521</v>
      </c>
      <c r="B523" s="2"/>
      <c r="C523" s="5">
        <v>52.1</v>
      </c>
      <c r="D523" s="5">
        <v>52.1</v>
      </c>
      <c r="E523" s="5">
        <v>52.1</v>
      </c>
      <c r="F523" s="2"/>
      <c r="G523" s="2"/>
      <c r="H523" s="3"/>
      <c r="I523" s="3"/>
      <c r="J523" s="3"/>
      <c r="K523" s="3">
        <v>520</v>
      </c>
    </row>
    <row r="524" spans="1:11" ht="15" x14ac:dyDescent="0.35">
      <c r="A524" s="4">
        <f t="shared" si="8"/>
        <v>522</v>
      </c>
      <c r="B524" s="2"/>
      <c r="C524" s="5">
        <v>52.2</v>
      </c>
      <c r="D524" s="5">
        <v>52.2</v>
      </c>
      <c r="E524" s="5">
        <v>52.2</v>
      </c>
      <c r="F524" s="2"/>
      <c r="G524" s="2"/>
      <c r="H524" s="3"/>
      <c r="I524" s="3"/>
      <c r="J524" s="3"/>
      <c r="K524" s="3">
        <v>521</v>
      </c>
    </row>
    <row r="525" spans="1:11" ht="15" x14ac:dyDescent="0.35">
      <c r="A525" s="4">
        <f t="shared" si="8"/>
        <v>523</v>
      </c>
      <c r="B525" s="2"/>
      <c r="C525" s="5">
        <v>52.3</v>
      </c>
      <c r="D525" s="5">
        <v>52.3</v>
      </c>
      <c r="E525" s="5">
        <v>52.3</v>
      </c>
      <c r="F525" s="2"/>
      <c r="G525" s="2"/>
      <c r="H525" s="3"/>
      <c r="I525" s="3"/>
      <c r="J525" s="3"/>
      <c r="K525" s="3">
        <v>522</v>
      </c>
    </row>
    <row r="526" spans="1:11" ht="15" x14ac:dyDescent="0.35">
      <c r="A526" s="4">
        <f t="shared" si="8"/>
        <v>524</v>
      </c>
      <c r="B526" s="2"/>
      <c r="C526" s="5">
        <v>52.4</v>
      </c>
      <c r="D526" s="5">
        <v>52.4</v>
      </c>
      <c r="E526" s="5">
        <v>52.4</v>
      </c>
      <c r="F526" s="2"/>
      <c r="G526" s="2"/>
      <c r="H526" s="3"/>
      <c r="I526" s="3"/>
      <c r="J526" s="3"/>
      <c r="K526" s="3">
        <v>523</v>
      </c>
    </row>
    <row r="527" spans="1:11" ht="15" x14ac:dyDescent="0.35">
      <c r="A527" s="4">
        <f t="shared" si="8"/>
        <v>525</v>
      </c>
      <c r="B527" s="2"/>
      <c r="C527" s="5">
        <v>52.5</v>
      </c>
      <c r="D527" s="5">
        <v>52.5</v>
      </c>
      <c r="E527" s="5">
        <v>52.5</v>
      </c>
      <c r="F527" s="2"/>
      <c r="G527" s="2"/>
      <c r="H527" s="3"/>
      <c r="I527" s="3"/>
      <c r="J527" s="3"/>
      <c r="K527" s="3">
        <v>524</v>
      </c>
    </row>
    <row r="528" spans="1:11" ht="15" x14ac:dyDescent="0.35">
      <c r="A528" s="4">
        <f t="shared" si="8"/>
        <v>526</v>
      </c>
      <c r="B528" s="2"/>
      <c r="C528" s="5">
        <v>52.6</v>
      </c>
      <c r="D528" s="5">
        <v>52.6</v>
      </c>
      <c r="E528" s="5">
        <v>52.6</v>
      </c>
      <c r="F528" s="2"/>
      <c r="G528" s="2"/>
      <c r="H528" s="3"/>
      <c r="I528" s="3"/>
      <c r="J528" s="3"/>
      <c r="K528" s="3">
        <v>525</v>
      </c>
    </row>
    <row r="529" spans="1:11" ht="15" x14ac:dyDescent="0.35">
      <c r="A529" s="4">
        <f t="shared" si="8"/>
        <v>527</v>
      </c>
      <c r="B529" s="2"/>
      <c r="C529" s="5">
        <v>52.7</v>
      </c>
      <c r="D529" s="5">
        <v>52.7</v>
      </c>
      <c r="E529" s="5">
        <v>52.7</v>
      </c>
      <c r="F529" s="2"/>
      <c r="G529" s="2"/>
      <c r="H529" s="3"/>
      <c r="I529" s="3"/>
      <c r="J529" s="3"/>
      <c r="K529" s="3">
        <v>526</v>
      </c>
    </row>
    <row r="530" spans="1:11" ht="15" x14ac:dyDescent="0.35">
      <c r="A530" s="4">
        <f t="shared" si="8"/>
        <v>528</v>
      </c>
      <c r="B530" s="2"/>
      <c r="C530" s="5">
        <v>52.8</v>
      </c>
      <c r="D530" s="5">
        <v>52.8</v>
      </c>
      <c r="E530" s="5">
        <v>52.8</v>
      </c>
      <c r="F530" s="2"/>
      <c r="G530" s="2"/>
      <c r="H530" s="3"/>
      <c r="I530" s="3"/>
      <c r="J530" s="3"/>
      <c r="K530" s="3">
        <v>527</v>
      </c>
    </row>
    <row r="531" spans="1:11" ht="15" x14ac:dyDescent="0.35">
      <c r="A531" s="4">
        <f t="shared" si="8"/>
        <v>529</v>
      </c>
      <c r="B531" s="2"/>
      <c r="C531" s="5">
        <v>52.9</v>
      </c>
      <c r="D531" s="5">
        <v>52.9</v>
      </c>
      <c r="E531" s="5">
        <v>52.9</v>
      </c>
      <c r="F531" s="2"/>
      <c r="G531" s="2"/>
      <c r="H531" s="3"/>
      <c r="I531" s="3"/>
      <c r="J531" s="3"/>
      <c r="K531" s="3">
        <v>528</v>
      </c>
    </row>
    <row r="532" spans="1:11" ht="15" x14ac:dyDescent="0.35">
      <c r="A532" s="4">
        <f t="shared" si="8"/>
        <v>530</v>
      </c>
      <c r="B532" s="2"/>
      <c r="C532" s="5">
        <v>53</v>
      </c>
      <c r="D532" s="5">
        <v>53</v>
      </c>
      <c r="E532" s="5">
        <v>53</v>
      </c>
      <c r="F532" s="2"/>
      <c r="G532" s="2"/>
      <c r="H532" s="3"/>
      <c r="I532" s="3"/>
      <c r="J532" s="3"/>
      <c r="K532" s="3">
        <v>529</v>
      </c>
    </row>
    <row r="533" spans="1:11" ht="15" x14ac:dyDescent="0.35">
      <c r="A533" s="4">
        <f t="shared" si="8"/>
        <v>531</v>
      </c>
      <c r="B533" s="2"/>
      <c r="C533" s="5">
        <v>53.1</v>
      </c>
      <c r="D533" s="5">
        <v>53.1</v>
      </c>
      <c r="E533" s="5">
        <v>53.1</v>
      </c>
      <c r="F533" s="2"/>
      <c r="G533" s="2"/>
      <c r="H533" s="3"/>
      <c r="I533" s="3"/>
      <c r="J533" s="3"/>
      <c r="K533" s="3">
        <v>530</v>
      </c>
    </row>
    <row r="534" spans="1:11" ht="15" x14ac:dyDescent="0.35">
      <c r="A534" s="4">
        <f t="shared" si="8"/>
        <v>532</v>
      </c>
      <c r="B534" s="2"/>
      <c r="C534" s="5">
        <v>53.2</v>
      </c>
      <c r="D534" s="5">
        <v>53.2</v>
      </c>
      <c r="E534" s="5">
        <v>53.2</v>
      </c>
      <c r="F534" s="2"/>
      <c r="G534" s="2"/>
      <c r="H534" s="3"/>
      <c r="I534" s="3"/>
      <c r="J534" s="3"/>
      <c r="K534" s="3">
        <v>531</v>
      </c>
    </row>
    <row r="535" spans="1:11" ht="15" x14ac:dyDescent="0.35">
      <c r="A535" s="4">
        <f t="shared" si="8"/>
        <v>533</v>
      </c>
      <c r="B535" s="2"/>
      <c r="C535" s="5">
        <v>53.3</v>
      </c>
      <c r="D535" s="5">
        <v>53.3</v>
      </c>
      <c r="E535" s="5">
        <v>53.3</v>
      </c>
      <c r="F535" s="2"/>
      <c r="G535" s="2"/>
      <c r="H535" s="3"/>
      <c r="I535" s="3"/>
      <c r="J535" s="3"/>
      <c r="K535" s="3">
        <v>532</v>
      </c>
    </row>
    <row r="536" spans="1:11" ht="15" x14ac:dyDescent="0.35">
      <c r="A536" s="4">
        <f t="shared" si="8"/>
        <v>534</v>
      </c>
      <c r="B536" s="2"/>
      <c r="C536" s="5">
        <v>53.4</v>
      </c>
      <c r="D536" s="5">
        <v>53.4</v>
      </c>
      <c r="E536" s="5">
        <v>53.4</v>
      </c>
      <c r="F536" s="2"/>
      <c r="G536" s="2"/>
      <c r="H536" s="3"/>
      <c r="I536" s="3"/>
      <c r="J536" s="3"/>
      <c r="K536" s="3">
        <v>533</v>
      </c>
    </row>
    <row r="537" spans="1:11" ht="15" x14ac:dyDescent="0.35">
      <c r="A537" s="4">
        <f t="shared" si="8"/>
        <v>535</v>
      </c>
      <c r="B537" s="2"/>
      <c r="C537" s="5">
        <v>53.5</v>
      </c>
      <c r="D537" s="5">
        <v>53.5</v>
      </c>
      <c r="E537" s="5">
        <v>53.5</v>
      </c>
      <c r="F537" s="2"/>
      <c r="G537" s="2"/>
      <c r="H537" s="3"/>
      <c r="I537" s="3"/>
      <c r="J537" s="3"/>
      <c r="K537" s="3">
        <v>534</v>
      </c>
    </row>
    <row r="538" spans="1:11" ht="15" x14ac:dyDescent="0.35">
      <c r="A538" s="4">
        <f t="shared" si="8"/>
        <v>536</v>
      </c>
      <c r="B538" s="2"/>
      <c r="C538" s="5">
        <v>53.6</v>
      </c>
      <c r="D538" s="5">
        <v>53.6</v>
      </c>
      <c r="E538" s="5">
        <v>53.6</v>
      </c>
      <c r="F538" s="2"/>
      <c r="G538" s="2"/>
      <c r="H538" s="3"/>
      <c r="I538" s="3"/>
      <c r="J538" s="3"/>
      <c r="K538" s="3">
        <v>535</v>
      </c>
    </row>
    <row r="539" spans="1:11" ht="15" x14ac:dyDescent="0.35">
      <c r="A539" s="4">
        <f t="shared" si="8"/>
        <v>537</v>
      </c>
      <c r="B539" s="2"/>
      <c r="C539" s="5">
        <v>53.7</v>
      </c>
      <c r="D539" s="5">
        <v>53.7</v>
      </c>
      <c r="E539" s="5">
        <v>53.7</v>
      </c>
      <c r="F539" s="2"/>
      <c r="G539" s="2"/>
      <c r="H539" s="3"/>
      <c r="I539" s="3"/>
      <c r="J539" s="3"/>
      <c r="K539" s="3">
        <v>536</v>
      </c>
    </row>
    <row r="540" spans="1:11" ht="15" x14ac:dyDescent="0.35">
      <c r="A540" s="4">
        <f t="shared" si="8"/>
        <v>538</v>
      </c>
      <c r="B540" s="2"/>
      <c r="C540" s="5">
        <v>53.8</v>
      </c>
      <c r="D540" s="5">
        <v>53.8</v>
      </c>
      <c r="E540" s="5">
        <v>53.8</v>
      </c>
      <c r="F540" s="2"/>
      <c r="G540" s="2"/>
      <c r="H540" s="3"/>
      <c r="I540" s="3"/>
      <c r="J540" s="3"/>
      <c r="K540" s="3">
        <v>537</v>
      </c>
    </row>
    <row r="541" spans="1:11" ht="15" x14ac:dyDescent="0.35">
      <c r="A541" s="4">
        <f t="shared" si="8"/>
        <v>539</v>
      </c>
      <c r="B541" s="2"/>
      <c r="C541" s="5">
        <v>53.9</v>
      </c>
      <c r="D541" s="5">
        <v>53.9</v>
      </c>
      <c r="E541" s="5">
        <v>53.9</v>
      </c>
      <c r="F541" s="2"/>
      <c r="G541" s="2"/>
      <c r="H541" s="3"/>
      <c r="I541" s="3"/>
      <c r="J541" s="3"/>
      <c r="K541" s="3">
        <v>538</v>
      </c>
    </row>
    <row r="542" spans="1:11" ht="15" x14ac:dyDescent="0.35">
      <c r="A542" s="4">
        <f t="shared" si="8"/>
        <v>540</v>
      </c>
      <c r="B542" s="2"/>
      <c r="C542" s="5">
        <v>54</v>
      </c>
      <c r="D542" s="5">
        <v>54</v>
      </c>
      <c r="E542" s="5">
        <v>54</v>
      </c>
      <c r="F542" s="2"/>
      <c r="G542" s="2"/>
      <c r="H542" s="3"/>
      <c r="I542" s="3"/>
      <c r="J542" s="3"/>
      <c r="K542" s="3">
        <v>539</v>
      </c>
    </row>
    <row r="543" spans="1:11" ht="15" x14ac:dyDescent="0.35">
      <c r="A543" s="4">
        <f t="shared" si="8"/>
        <v>541</v>
      </c>
      <c r="B543" s="2"/>
      <c r="C543" s="5">
        <v>54.1</v>
      </c>
      <c r="D543" s="5">
        <v>54.1</v>
      </c>
      <c r="E543" s="5">
        <v>54.1</v>
      </c>
      <c r="F543" s="2"/>
      <c r="G543" s="2"/>
      <c r="H543" s="3"/>
      <c r="I543" s="3"/>
      <c r="J543" s="3"/>
      <c r="K543" s="3">
        <v>540</v>
      </c>
    </row>
    <row r="544" spans="1:11" ht="15" x14ac:dyDescent="0.35">
      <c r="A544" s="4">
        <f t="shared" si="8"/>
        <v>542</v>
      </c>
      <c r="B544" s="2"/>
      <c r="C544" s="5">
        <v>54.2</v>
      </c>
      <c r="D544" s="5">
        <v>54.2</v>
      </c>
      <c r="E544" s="5">
        <v>54.2</v>
      </c>
      <c r="F544" s="2"/>
      <c r="G544" s="2"/>
      <c r="H544" s="3"/>
      <c r="I544" s="3"/>
      <c r="J544" s="3"/>
      <c r="K544" s="3">
        <v>541</v>
      </c>
    </row>
    <row r="545" spans="1:11" ht="15" x14ac:dyDescent="0.35">
      <c r="A545" s="4">
        <f t="shared" si="8"/>
        <v>543</v>
      </c>
      <c r="B545" s="2"/>
      <c r="C545" s="5">
        <v>54.3</v>
      </c>
      <c r="D545" s="5">
        <v>54.3</v>
      </c>
      <c r="E545" s="5">
        <v>54.3</v>
      </c>
      <c r="F545" s="2"/>
      <c r="G545" s="2"/>
      <c r="H545" s="3"/>
      <c r="I545" s="3"/>
      <c r="J545" s="3"/>
      <c r="K545" s="3">
        <v>542</v>
      </c>
    </row>
    <row r="546" spans="1:11" ht="15" x14ac:dyDescent="0.35">
      <c r="A546" s="4">
        <f t="shared" si="8"/>
        <v>544</v>
      </c>
      <c r="B546" s="2"/>
      <c r="C546" s="5">
        <v>54.4</v>
      </c>
      <c r="D546" s="5">
        <v>54.4</v>
      </c>
      <c r="E546" s="5">
        <v>54.4</v>
      </c>
      <c r="F546" s="2"/>
      <c r="G546" s="2"/>
      <c r="H546" s="3"/>
      <c r="I546" s="3"/>
      <c r="J546" s="3"/>
      <c r="K546" s="3">
        <v>543</v>
      </c>
    </row>
    <row r="547" spans="1:11" ht="15" x14ac:dyDescent="0.35">
      <c r="A547" s="4">
        <f t="shared" si="8"/>
        <v>545</v>
      </c>
      <c r="B547" s="2"/>
      <c r="C547" s="5">
        <v>54.5</v>
      </c>
      <c r="D547" s="5">
        <v>54.5</v>
      </c>
      <c r="E547" s="5">
        <v>54.5</v>
      </c>
      <c r="F547" s="2"/>
      <c r="G547" s="2"/>
      <c r="H547" s="3"/>
      <c r="I547" s="3"/>
      <c r="J547" s="3"/>
      <c r="K547" s="3">
        <v>544</v>
      </c>
    </row>
    <row r="548" spans="1:11" ht="15" x14ac:dyDescent="0.35">
      <c r="A548" s="4">
        <f t="shared" si="8"/>
        <v>546</v>
      </c>
      <c r="B548" s="2"/>
      <c r="C548" s="5">
        <v>54.6</v>
      </c>
      <c r="D548" s="5">
        <v>54.6</v>
      </c>
      <c r="E548" s="5">
        <v>54.6</v>
      </c>
      <c r="F548" s="2"/>
      <c r="G548" s="2"/>
      <c r="H548" s="3"/>
      <c r="I548" s="3"/>
      <c r="J548" s="3"/>
      <c r="K548" s="3">
        <v>545</v>
      </c>
    </row>
    <row r="549" spans="1:11" ht="15" x14ac:dyDescent="0.35">
      <c r="A549" s="4">
        <f t="shared" si="8"/>
        <v>547</v>
      </c>
      <c r="B549" s="2"/>
      <c r="C549" s="5">
        <v>54.7</v>
      </c>
      <c r="D549" s="5">
        <v>54.7</v>
      </c>
      <c r="E549" s="5">
        <v>54.7</v>
      </c>
      <c r="F549" s="2"/>
      <c r="G549" s="2"/>
      <c r="H549" s="3"/>
      <c r="I549" s="3"/>
      <c r="J549" s="3"/>
      <c r="K549" s="3">
        <v>546</v>
      </c>
    </row>
    <row r="550" spans="1:11" ht="15" x14ac:dyDescent="0.35">
      <c r="A550" s="4">
        <f t="shared" si="8"/>
        <v>548</v>
      </c>
      <c r="B550" s="2"/>
      <c r="C550" s="5">
        <v>54.8</v>
      </c>
      <c r="D550" s="5">
        <v>54.8</v>
      </c>
      <c r="E550" s="5">
        <v>54.8</v>
      </c>
      <c r="F550" s="2"/>
      <c r="G550" s="2"/>
      <c r="H550" s="3"/>
      <c r="I550" s="3"/>
      <c r="J550" s="3"/>
      <c r="K550" s="3">
        <v>547</v>
      </c>
    </row>
    <row r="551" spans="1:11" ht="15" x14ac:dyDescent="0.35">
      <c r="A551" s="4">
        <f t="shared" si="8"/>
        <v>549</v>
      </c>
      <c r="B551" s="2"/>
      <c r="C551" s="5">
        <v>54.9</v>
      </c>
      <c r="D551" s="5">
        <v>54.9</v>
      </c>
      <c r="E551" s="5">
        <v>54.9</v>
      </c>
      <c r="F551" s="2"/>
      <c r="G551" s="2"/>
      <c r="H551" s="3"/>
      <c r="I551" s="3"/>
      <c r="J551" s="3"/>
      <c r="K551" s="3">
        <v>548</v>
      </c>
    </row>
    <row r="552" spans="1:11" ht="15" x14ac:dyDescent="0.35">
      <c r="A552" s="4">
        <f t="shared" si="8"/>
        <v>550</v>
      </c>
      <c r="B552" s="2"/>
      <c r="C552" s="5">
        <v>55</v>
      </c>
      <c r="D552" s="5">
        <v>55</v>
      </c>
      <c r="E552" s="5">
        <v>55</v>
      </c>
      <c r="F552" s="2"/>
      <c r="G552" s="2"/>
      <c r="H552" s="3"/>
      <c r="I552" s="3"/>
      <c r="J552" s="3"/>
      <c r="K552" s="3">
        <v>549</v>
      </c>
    </row>
    <row r="553" spans="1:11" ht="15" x14ac:dyDescent="0.35">
      <c r="A553" s="4">
        <f t="shared" si="8"/>
        <v>551</v>
      </c>
      <c r="B553" s="2"/>
      <c r="C553" s="5">
        <v>55.1</v>
      </c>
      <c r="D553" s="5">
        <v>55.1</v>
      </c>
      <c r="E553" s="5">
        <v>55.1</v>
      </c>
      <c r="F553" s="2"/>
      <c r="G553" s="2"/>
      <c r="H553" s="3"/>
      <c r="I553" s="3"/>
      <c r="J553" s="3"/>
      <c r="K553" s="3">
        <v>550</v>
      </c>
    </row>
    <row r="554" spans="1:11" ht="15" x14ac:dyDescent="0.35">
      <c r="A554" s="4">
        <f t="shared" si="8"/>
        <v>552</v>
      </c>
      <c r="B554" s="2"/>
      <c r="C554" s="5">
        <v>55.2</v>
      </c>
      <c r="D554" s="5">
        <v>55.2</v>
      </c>
      <c r="E554" s="5">
        <v>55.2</v>
      </c>
      <c r="F554" s="2"/>
      <c r="G554" s="2"/>
      <c r="H554" s="3"/>
      <c r="I554" s="3"/>
      <c r="J554" s="3"/>
      <c r="K554" s="3">
        <v>551</v>
      </c>
    </row>
    <row r="555" spans="1:11" ht="15" x14ac:dyDescent="0.35">
      <c r="A555" s="4">
        <f t="shared" si="8"/>
        <v>553</v>
      </c>
      <c r="B555" s="2"/>
      <c r="C555" s="5">
        <v>55.3</v>
      </c>
      <c r="D555" s="5">
        <v>55.3</v>
      </c>
      <c r="E555" s="5">
        <v>55.3</v>
      </c>
      <c r="F555" s="2"/>
      <c r="G555" s="2"/>
      <c r="H555" s="3"/>
      <c r="I555" s="3"/>
      <c r="J555" s="3"/>
      <c r="K555" s="3">
        <v>552</v>
      </c>
    </row>
    <row r="556" spans="1:11" ht="15" x14ac:dyDescent="0.35">
      <c r="A556" s="4">
        <f t="shared" si="8"/>
        <v>554</v>
      </c>
      <c r="B556" s="2"/>
      <c r="C556" s="5">
        <v>55.4</v>
      </c>
      <c r="D556" s="5">
        <v>55.4</v>
      </c>
      <c r="E556" s="5">
        <v>55.4</v>
      </c>
      <c r="F556" s="2"/>
      <c r="G556" s="2"/>
      <c r="H556" s="3"/>
      <c r="I556" s="3"/>
      <c r="J556" s="3"/>
      <c r="K556" s="3">
        <v>553</v>
      </c>
    </row>
    <row r="557" spans="1:11" ht="15" x14ac:dyDescent="0.35">
      <c r="A557" s="4">
        <f t="shared" si="8"/>
        <v>555</v>
      </c>
      <c r="B557" s="2"/>
      <c r="C557" s="5">
        <v>55.5</v>
      </c>
      <c r="D557" s="5">
        <v>55.5</v>
      </c>
      <c r="E557" s="5">
        <v>55.5</v>
      </c>
      <c r="F557" s="2"/>
      <c r="G557" s="2"/>
      <c r="H557" s="3"/>
      <c r="I557" s="3"/>
      <c r="J557" s="3"/>
      <c r="K557" s="3">
        <v>554</v>
      </c>
    </row>
    <row r="558" spans="1:11" ht="15" x14ac:dyDescent="0.35">
      <c r="A558" s="4">
        <f t="shared" si="8"/>
        <v>556</v>
      </c>
      <c r="B558" s="2"/>
      <c r="C558" s="5">
        <v>55.6</v>
      </c>
      <c r="D558" s="5">
        <v>55.6</v>
      </c>
      <c r="E558" s="5">
        <v>55.6</v>
      </c>
      <c r="F558" s="2"/>
      <c r="G558" s="2"/>
      <c r="H558" s="3"/>
      <c r="I558" s="3"/>
      <c r="J558" s="3"/>
      <c r="K558" s="3">
        <v>555</v>
      </c>
    </row>
    <row r="559" spans="1:11" ht="15" x14ac:dyDescent="0.35">
      <c r="A559" s="4">
        <f t="shared" si="8"/>
        <v>557</v>
      </c>
      <c r="B559" s="2"/>
      <c r="C559" s="5">
        <v>55.7</v>
      </c>
      <c r="D559" s="5">
        <v>55.7</v>
      </c>
      <c r="E559" s="5">
        <v>55.7</v>
      </c>
      <c r="F559" s="2"/>
      <c r="G559" s="2"/>
      <c r="H559" s="3"/>
      <c r="I559" s="3"/>
      <c r="J559" s="3"/>
      <c r="K559" s="3">
        <v>556</v>
      </c>
    </row>
    <row r="560" spans="1:11" ht="15" x14ac:dyDescent="0.35">
      <c r="A560" s="4">
        <f t="shared" si="8"/>
        <v>558</v>
      </c>
      <c r="B560" s="2"/>
      <c r="C560" s="5">
        <v>55.8</v>
      </c>
      <c r="D560" s="5">
        <v>55.8</v>
      </c>
      <c r="E560" s="5">
        <v>55.8</v>
      </c>
      <c r="F560" s="2"/>
      <c r="G560" s="2"/>
      <c r="H560" s="3"/>
      <c r="I560" s="3"/>
      <c r="J560" s="3"/>
      <c r="K560" s="3">
        <v>557</v>
      </c>
    </row>
    <row r="561" spans="1:11" ht="15" x14ac:dyDescent="0.35">
      <c r="A561" s="4">
        <f t="shared" si="8"/>
        <v>559</v>
      </c>
      <c r="B561" s="2"/>
      <c r="C561" s="5">
        <v>55.9</v>
      </c>
      <c r="D561" s="5">
        <v>55.9</v>
      </c>
      <c r="E561" s="5">
        <v>55.9</v>
      </c>
      <c r="F561" s="2"/>
      <c r="G561" s="2"/>
      <c r="H561" s="3"/>
      <c r="I561" s="3"/>
      <c r="J561" s="3"/>
      <c r="K561" s="3">
        <v>558</v>
      </c>
    </row>
    <row r="562" spans="1:11" ht="15" x14ac:dyDescent="0.35">
      <c r="A562" s="4">
        <f t="shared" si="8"/>
        <v>560</v>
      </c>
      <c r="B562" s="2"/>
      <c r="C562" s="5">
        <v>56</v>
      </c>
      <c r="D562" s="5">
        <v>56</v>
      </c>
      <c r="E562" s="5">
        <v>56</v>
      </c>
      <c r="F562" s="2"/>
      <c r="G562" s="2"/>
      <c r="H562" s="3"/>
      <c r="I562" s="3"/>
      <c r="J562" s="3"/>
      <c r="K562" s="3">
        <v>559</v>
      </c>
    </row>
    <row r="563" spans="1:11" ht="15" x14ac:dyDescent="0.35">
      <c r="A563" s="4">
        <f t="shared" si="8"/>
        <v>561</v>
      </c>
      <c r="B563" s="2"/>
      <c r="C563" s="5">
        <v>56.1</v>
      </c>
      <c r="D563" s="5">
        <v>56.1</v>
      </c>
      <c r="E563" s="5">
        <v>56.1</v>
      </c>
      <c r="F563" s="2"/>
      <c r="G563" s="2"/>
      <c r="H563" s="3"/>
      <c r="I563" s="3"/>
      <c r="J563" s="3"/>
      <c r="K563" s="3">
        <v>560</v>
      </c>
    </row>
    <row r="564" spans="1:11" ht="15" x14ac:dyDescent="0.35">
      <c r="A564" s="4">
        <f t="shared" si="8"/>
        <v>562</v>
      </c>
      <c r="B564" s="2"/>
      <c r="C564" s="5">
        <v>56.2</v>
      </c>
      <c r="D564" s="5">
        <v>56.2</v>
      </c>
      <c r="E564" s="5">
        <v>56.2</v>
      </c>
      <c r="F564" s="2"/>
      <c r="G564" s="2"/>
      <c r="H564" s="3"/>
      <c r="I564" s="3"/>
      <c r="J564" s="3"/>
      <c r="K564" s="3">
        <v>561</v>
      </c>
    </row>
    <row r="565" spans="1:11" ht="15" x14ac:dyDescent="0.35">
      <c r="A565" s="4">
        <f t="shared" si="8"/>
        <v>563</v>
      </c>
      <c r="B565" s="2"/>
      <c r="C565" s="5">
        <v>56.3</v>
      </c>
      <c r="D565" s="5">
        <v>56.3</v>
      </c>
      <c r="E565" s="5">
        <v>56.3</v>
      </c>
      <c r="F565" s="2"/>
      <c r="G565" s="2"/>
      <c r="H565" s="3"/>
      <c r="I565" s="3"/>
      <c r="J565" s="3"/>
      <c r="K565" s="3">
        <v>562</v>
      </c>
    </row>
    <row r="566" spans="1:11" ht="15" x14ac:dyDescent="0.35">
      <c r="A566" s="4">
        <f t="shared" si="8"/>
        <v>564</v>
      </c>
      <c r="B566" s="2"/>
      <c r="C566" s="5">
        <v>56.4</v>
      </c>
      <c r="D566" s="5">
        <v>56.4</v>
      </c>
      <c r="E566" s="5">
        <v>56.4</v>
      </c>
      <c r="F566" s="2"/>
      <c r="G566" s="2"/>
      <c r="H566" s="3"/>
      <c r="I566" s="3"/>
      <c r="J566" s="3"/>
      <c r="K566" s="3">
        <v>563</v>
      </c>
    </row>
    <row r="567" spans="1:11" ht="15" x14ac:dyDescent="0.35">
      <c r="A567" s="4">
        <f t="shared" si="8"/>
        <v>565</v>
      </c>
      <c r="B567" s="2"/>
      <c r="C567" s="5">
        <v>56.5</v>
      </c>
      <c r="D567" s="5">
        <v>56.5</v>
      </c>
      <c r="E567" s="5">
        <v>56.5</v>
      </c>
      <c r="F567" s="2"/>
      <c r="G567" s="2"/>
      <c r="H567" s="3"/>
      <c r="I567" s="3"/>
      <c r="J567" s="3"/>
      <c r="K567" s="3">
        <v>564</v>
      </c>
    </row>
    <row r="568" spans="1:11" ht="15" x14ac:dyDescent="0.35">
      <c r="A568" s="4">
        <f t="shared" si="8"/>
        <v>566</v>
      </c>
      <c r="B568" s="2"/>
      <c r="C568" s="5">
        <v>56.6</v>
      </c>
      <c r="D568" s="5">
        <v>56.6</v>
      </c>
      <c r="E568" s="5">
        <v>56.6</v>
      </c>
      <c r="F568" s="2"/>
      <c r="G568" s="2"/>
      <c r="H568" s="3"/>
      <c r="I568" s="3"/>
      <c r="J568" s="3"/>
      <c r="K568" s="3">
        <v>565</v>
      </c>
    </row>
    <row r="569" spans="1:11" ht="15" x14ac:dyDescent="0.35">
      <c r="A569" s="4">
        <f t="shared" si="8"/>
        <v>567</v>
      </c>
      <c r="B569" s="2"/>
      <c r="C569" s="5">
        <v>56.7</v>
      </c>
      <c r="D569" s="5">
        <v>56.7</v>
      </c>
      <c r="E569" s="5">
        <v>56.7</v>
      </c>
      <c r="F569" s="2"/>
      <c r="G569" s="2"/>
      <c r="H569" s="3"/>
      <c r="I569" s="3"/>
      <c r="J569" s="3"/>
      <c r="K569" s="3">
        <v>566</v>
      </c>
    </row>
    <row r="570" spans="1:11" ht="15" x14ac:dyDescent="0.35">
      <c r="A570" s="4">
        <f t="shared" si="8"/>
        <v>568</v>
      </c>
      <c r="B570" s="2"/>
      <c r="C570" s="5">
        <v>56.8</v>
      </c>
      <c r="D570" s="5">
        <v>56.8</v>
      </c>
      <c r="E570" s="5">
        <v>56.8</v>
      </c>
      <c r="F570" s="2"/>
      <c r="G570" s="2"/>
      <c r="H570" s="3"/>
      <c r="I570" s="3"/>
      <c r="J570" s="3"/>
      <c r="K570" s="3">
        <v>567</v>
      </c>
    </row>
    <row r="571" spans="1:11" ht="15" x14ac:dyDescent="0.35">
      <c r="A571" s="4">
        <f t="shared" si="8"/>
        <v>569</v>
      </c>
      <c r="B571" s="2"/>
      <c r="C571" s="5">
        <v>56.9</v>
      </c>
      <c r="D571" s="5">
        <v>56.9</v>
      </c>
      <c r="E571" s="5">
        <v>56.9</v>
      </c>
      <c r="F571" s="2"/>
      <c r="G571" s="2"/>
      <c r="H571" s="3"/>
      <c r="I571" s="3"/>
      <c r="J571" s="3"/>
      <c r="K571" s="3">
        <v>568</v>
      </c>
    </row>
    <row r="572" spans="1:11" ht="15" x14ac:dyDescent="0.35">
      <c r="A572" s="4">
        <f t="shared" si="8"/>
        <v>570</v>
      </c>
      <c r="B572" s="2"/>
      <c r="C572" s="5">
        <v>57</v>
      </c>
      <c r="D572" s="5">
        <v>57</v>
      </c>
      <c r="E572" s="5">
        <v>57</v>
      </c>
      <c r="F572" s="2"/>
      <c r="G572" s="2"/>
      <c r="H572" s="3"/>
      <c r="I572" s="3"/>
      <c r="J572" s="3"/>
      <c r="K572" s="3">
        <v>569</v>
      </c>
    </row>
    <row r="573" spans="1:11" ht="15" x14ac:dyDescent="0.35">
      <c r="A573" s="4">
        <f t="shared" si="8"/>
        <v>571</v>
      </c>
      <c r="B573" s="2"/>
      <c r="C573" s="5">
        <v>57.1</v>
      </c>
      <c r="D573" s="5">
        <v>57.1</v>
      </c>
      <c r="E573" s="5">
        <v>57.1</v>
      </c>
      <c r="F573" s="2"/>
      <c r="G573" s="2"/>
      <c r="H573" s="3"/>
      <c r="I573" s="3"/>
      <c r="J573" s="3"/>
      <c r="K573" s="3">
        <v>570</v>
      </c>
    </row>
    <row r="574" spans="1:11" ht="15" x14ac:dyDescent="0.35">
      <c r="A574" s="4">
        <f t="shared" si="8"/>
        <v>572</v>
      </c>
      <c r="B574" s="2"/>
      <c r="C574" s="5">
        <v>57.2</v>
      </c>
      <c r="D574" s="5">
        <v>57.2</v>
      </c>
      <c r="E574" s="5">
        <v>57.2</v>
      </c>
      <c r="F574" s="2"/>
      <c r="G574" s="2"/>
      <c r="H574" s="3"/>
      <c r="I574" s="3"/>
      <c r="J574" s="3"/>
      <c r="K574" s="3">
        <v>571</v>
      </c>
    </row>
    <row r="575" spans="1:11" ht="15" x14ac:dyDescent="0.35">
      <c r="A575" s="4">
        <f t="shared" si="8"/>
        <v>573</v>
      </c>
      <c r="B575" s="2"/>
      <c r="C575" s="5">
        <v>57.3</v>
      </c>
      <c r="D575" s="5">
        <v>57.3</v>
      </c>
      <c r="E575" s="5">
        <v>57.3</v>
      </c>
      <c r="F575" s="2"/>
      <c r="G575" s="2"/>
      <c r="H575" s="3"/>
      <c r="I575" s="3"/>
      <c r="J575" s="3"/>
      <c r="K575" s="3">
        <v>572</v>
      </c>
    </row>
    <row r="576" spans="1:11" ht="15" x14ac:dyDescent="0.35">
      <c r="A576" s="4">
        <f t="shared" si="8"/>
        <v>574</v>
      </c>
      <c r="B576" s="2"/>
      <c r="C576" s="5">
        <v>57.4</v>
      </c>
      <c r="D576" s="5">
        <v>57.4</v>
      </c>
      <c r="E576" s="5">
        <v>57.4</v>
      </c>
      <c r="F576" s="2"/>
      <c r="G576" s="2"/>
      <c r="H576" s="3"/>
      <c r="I576" s="3"/>
      <c r="J576" s="3"/>
      <c r="K576" s="3">
        <v>573</v>
      </c>
    </row>
    <row r="577" spans="1:11" ht="15" x14ac:dyDescent="0.35">
      <c r="A577" s="4">
        <f t="shared" si="8"/>
        <v>575</v>
      </c>
      <c r="B577" s="2"/>
      <c r="C577" s="5">
        <v>57.5</v>
      </c>
      <c r="D577" s="5">
        <v>57.5</v>
      </c>
      <c r="E577" s="5">
        <v>57.5</v>
      </c>
      <c r="F577" s="2"/>
      <c r="G577" s="2"/>
      <c r="H577" s="3"/>
      <c r="I577" s="3"/>
      <c r="J577" s="3"/>
      <c r="K577" s="3">
        <v>574</v>
      </c>
    </row>
    <row r="578" spans="1:11" ht="15" x14ac:dyDescent="0.35">
      <c r="A578" s="4">
        <f t="shared" si="8"/>
        <v>576</v>
      </c>
      <c r="B578" s="2"/>
      <c r="C578" s="5">
        <v>57.6</v>
      </c>
      <c r="D578" s="5">
        <v>57.6</v>
      </c>
      <c r="E578" s="5">
        <v>57.6</v>
      </c>
      <c r="F578" s="2"/>
      <c r="G578" s="2"/>
      <c r="H578" s="3"/>
      <c r="I578" s="3"/>
      <c r="J578" s="3"/>
      <c r="K578" s="3">
        <v>575</v>
      </c>
    </row>
    <row r="579" spans="1:11" ht="15" x14ac:dyDescent="0.35">
      <c r="A579" s="4">
        <f t="shared" si="8"/>
        <v>577</v>
      </c>
      <c r="B579" s="2"/>
      <c r="C579" s="5">
        <v>57.7</v>
      </c>
      <c r="D579" s="5">
        <v>57.7</v>
      </c>
      <c r="E579" s="5">
        <v>57.7</v>
      </c>
      <c r="F579" s="2"/>
      <c r="G579" s="2"/>
      <c r="H579" s="3"/>
      <c r="I579" s="3"/>
      <c r="J579" s="3"/>
      <c r="K579" s="3">
        <v>576</v>
      </c>
    </row>
    <row r="580" spans="1:11" ht="15" x14ac:dyDescent="0.35">
      <c r="A580" s="4">
        <f t="shared" si="8"/>
        <v>578</v>
      </c>
      <c r="B580" s="2"/>
      <c r="C580" s="5">
        <v>57.8</v>
      </c>
      <c r="D580" s="5">
        <v>57.8</v>
      </c>
      <c r="E580" s="5">
        <v>57.8</v>
      </c>
      <c r="F580" s="2"/>
      <c r="G580" s="2"/>
      <c r="H580" s="3"/>
      <c r="I580" s="3"/>
      <c r="J580" s="3"/>
      <c r="K580" s="3">
        <v>577</v>
      </c>
    </row>
    <row r="581" spans="1:11" ht="15" x14ac:dyDescent="0.35">
      <c r="A581" s="4">
        <f t="shared" ref="A581:A644" si="9">A580+1</f>
        <v>579</v>
      </c>
      <c r="B581" s="2"/>
      <c r="C581" s="5">
        <v>57.9</v>
      </c>
      <c r="D581" s="5">
        <v>57.9</v>
      </c>
      <c r="E581" s="5">
        <v>57.9</v>
      </c>
      <c r="F581" s="2"/>
      <c r="G581" s="2"/>
      <c r="H581" s="3"/>
      <c r="I581" s="3"/>
      <c r="J581" s="3"/>
      <c r="K581" s="3">
        <v>578</v>
      </c>
    </row>
    <row r="582" spans="1:11" ht="15" x14ac:dyDescent="0.35">
      <c r="A582" s="4">
        <f t="shared" si="9"/>
        <v>580</v>
      </c>
      <c r="B582" s="2"/>
      <c r="C582" s="5">
        <v>58</v>
      </c>
      <c r="D582" s="5">
        <v>58</v>
      </c>
      <c r="E582" s="5">
        <v>58</v>
      </c>
      <c r="F582" s="2"/>
      <c r="G582" s="2"/>
      <c r="H582" s="3"/>
      <c r="I582" s="3"/>
      <c r="J582" s="3"/>
      <c r="K582" s="3">
        <v>579</v>
      </c>
    </row>
    <row r="583" spans="1:11" ht="15" x14ac:dyDescent="0.35">
      <c r="A583" s="4">
        <f t="shared" si="9"/>
        <v>581</v>
      </c>
      <c r="B583" s="2"/>
      <c r="C583" s="5">
        <v>58.1</v>
      </c>
      <c r="D583" s="5">
        <v>58.1</v>
      </c>
      <c r="E583" s="5">
        <v>58.1</v>
      </c>
      <c r="F583" s="2"/>
      <c r="G583" s="2"/>
      <c r="H583" s="3"/>
      <c r="I583" s="3"/>
      <c r="J583" s="3"/>
      <c r="K583" s="3">
        <v>580</v>
      </c>
    </row>
    <row r="584" spans="1:11" ht="15" x14ac:dyDescent="0.35">
      <c r="A584" s="4">
        <f t="shared" si="9"/>
        <v>582</v>
      </c>
      <c r="B584" s="2"/>
      <c r="C584" s="5">
        <v>58.2</v>
      </c>
      <c r="D584" s="5">
        <v>58.2</v>
      </c>
      <c r="E584" s="5">
        <v>58.2</v>
      </c>
      <c r="F584" s="2"/>
      <c r="G584" s="2"/>
      <c r="H584" s="3"/>
      <c r="I584" s="3"/>
      <c r="J584" s="3"/>
      <c r="K584" s="3">
        <v>581</v>
      </c>
    </row>
    <row r="585" spans="1:11" ht="15" x14ac:dyDescent="0.35">
      <c r="A585" s="4">
        <f t="shared" si="9"/>
        <v>583</v>
      </c>
      <c r="B585" s="2"/>
      <c r="C585" s="5">
        <v>58.3</v>
      </c>
      <c r="D585" s="5">
        <v>58.3</v>
      </c>
      <c r="E585" s="5">
        <v>58.3</v>
      </c>
      <c r="F585" s="2"/>
      <c r="G585" s="2"/>
      <c r="H585" s="3"/>
      <c r="I585" s="3"/>
      <c r="J585" s="3"/>
      <c r="K585" s="3">
        <v>582</v>
      </c>
    </row>
    <row r="586" spans="1:11" ht="15" x14ac:dyDescent="0.35">
      <c r="A586" s="4">
        <f t="shared" si="9"/>
        <v>584</v>
      </c>
      <c r="B586" s="2"/>
      <c r="C586" s="5">
        <v>58.4</v>
      </c>
      <c r="D586" s="5">
        <v>58.4</v>
      </c>
      <c r="E586" s="5">
        <v>58.4</v>
      </c>
      <c r="F586" s="2"/>
      <c r="G586" s="2"/>
      <c r="H586" s="3"/>
      <c r="I586" s="3"/>
      <c r="J586" s="3"/>
      <c r="K586" s="3">
        <v>583</v>
      </c>
    </row>
    <row r="587" spans="1:11" ht="15" x14ac:dyDescent="0.35">
      <c r="A587" s="4">
        <f t="shared" si="9"/>
        <v>585</v>
      </c>
      <c r="B587" s="2"/>
      <c r="C587" s="5">
        <v>58.5</v>
      </c>
      <c r="D587" s="5">
        <v>58.5</v>
      </c>
      <c r="E587" s="5">
        <v>58.5</v>
      </c>
      <c r="F587" s="2"/>
      <c r="G587" s="2"/>
      <c r="H587" s="3"/>
      <c r="I587" s="3"/>
      <c r="J587" s="3"/>
      <c r="K587" s="3">
        <v>584</v>
      </c>
    </row>
    <row r="588" spans="1:11" ht="15" x14ac:dyDescent="0.35">
      <c r="A588" s="4">
        <f t="shared" si="9"/>
        <v>586</v>
      </c>
      <c r="B588" s="2"/>
      <c r="C588" s="5">
        <v>58.6</v>
      </c>
      <c r="D588" s="5">
        <v>58.6</v>
      </c>
      <c r="E588" s="5">
        <v>58.6</v>
      </c>
      <c r="F588" s="2"/>
      <c r="G588" s="2"/>
      <c r="H588" s="3"/>
      <c r="I588" s="3"/>
      <c r="J588" s="3"/>
      <c r="K588" s="3">
        <v>585</v>
      </c>
    </row>
    <row r="589" spans="1:11" ht="15" x14ac:dyDescent="0.35">
      <c r="A589" s="4">
        <f t="shared" si="9"/>
        <v>587</v>
      </c>
      <c r="B589" s="2"/>
      <c r="C589" s="5">
        <v>58.7</v>
      </c>
      <c r="D589" s="5">
        <v>58.7</v>
      </c>
      <c r="E589" s="5">
        <v>58.7</v>
      </c>
      <c r="F589" s="2"/>
      <c r="G589" s="2"/>
      <c r="H589" s="3"/>
      <c r="I589" s="3"/>
      <c r="J589" s="3"/>
      <c r="K589" s="3">
        <v>586</v>
      </c>
    </row>
    <row r="590" spans="1:11" ht="15" x14ac:dyDescent="0.35">
      <c r="A590" s="4">
        <f t="shared" si="9"/>
        <v>588</v>
      </c>
      <c r="B590" s="2"/>
      <c r="C590" s="5">
        <v>58.8</v>
      </c>
      <c r="D590" s="5">
        <v>58.8</v>
      </c>
      <c r="E590" s="5">
        <v>58.8</v>
      </c>
      <c r="F590" s="2"/>
      <c r="G590" s="2"/>
      <c r="H590" s="3"/>
      <c r="I590" s="3"/>
      <c r="J590" s="3"/>
      <c r="K590" s="3">
        <v>587</v>
      </c>
    </row>
    <row r="591" spans="1:11" ht="15" x14ac:dyDescent="0.35">
      <c r="A591" s="4">
        <f t="shared" si="9"/>
        <v>589</v>
      </c>
      <c r="B591" s="2"/>
      <c r="C591" s="5">
        <v>58.9</v>
      </c>
      <c r="D591" s="5">
        <v>58.9</v>
      </c>
      <c r="E591" s="5">
        <v>58.9</v>
      </c>
      <c r="F591" s="2"/>
      <c r="G591" s="2"/>
      <c r="H591" s="3"/>
      <c r="I591" s="3"/>
      <c r="J591" s="3"/>
      <c r="K591" s="3">
        <v>588</v>
      </c>
    </row>
    <row r="592" spans="1:11" ht="15" x14ac:dyDescent="0.35">
      <c r="A592" s="4">
        <f t="shared" si="9"/>
        <v>590</v>
      </c>
      <c r="B592" s="2"/>
      <c r="C592" s="5">
        <v>59</v>
      </c>
      <c r="D592" s="5">
        <v>59</v>
      </c>
      <c r="E592" s="5">
        <v>59</v>
      </c>
      <c r="F592" s="2"/>
      <c r="G592" s="2"/>
      <c r="H592" s="3"/>
      <c r="I592" s="3"/>
      <c r="J592" s="3"/>
      <c r="K592" s="3">
        <v>589</v>
      </c>
    </row>
    <row r="593" spans="1:11" ht="15" x14ac:dyDescent="0.35">
      <c r="A593" s="4">
        <f t="shared" si="9"/>
        <v>591</v>
      </c>
      <c r="B593" s="2"/>
      <c r="C593" s="5">
        <v>59.1</v>
      </c>
      <c r="D593" s="5">
        <v>59.1</v>
      </c>
      <c r="E593" s="5">
        <v>59.1</v>
      </c>
      <c r="F593" s="2"/>
      <c r="G593" s="2"/>
      <c r="H593" s="3"/>
      <c r="I593" s="3"/>
      <c r="J593" s="3"/>
      <c r="K593" s="3">
        <v>590</v>
      </c>
    </row>
    <row r="594" spans="1:11" ht="15" x14ac:dyDescent="0.35">
      <c r="A594" s="4">
        <f t="shared" si="9"/>
        <v>592</v>
      </c>
      <c r="B594" s="2"/>
      <c r="C594" s="5">
        <v>59.2</v>
      </c>
      <c r="D594" s="5">
        <v>59.2</v>
      </c>
      <c r="E594" s="5">
        <v>59.2</v>
      </c>
      <c r="F594" s="2"/>
      <c r="G594" s="2"/>
      <c r="H594" s="3"/>
      <c r="I594" s="3"/>
      <c r="J594" s="3"/>
      <c r="K594" s="3">
        <v>591</v>
      </c>
    </row>
    <row r="595" spans="1:11" ht="15" x14ac:dyDescent="0.35">
      <c r="A595" s="4">
        <f t="shared" si="9"/>
        <v>593</v>
      </c>
      <c r="B595" s="2"/>
      <c r="C595" s="5">
        <v>59.3</v>
      </c>
      <c r="D595" s="5">
        <v>59.3</v>
      </c>
      <c r="E595" s="5">
        <v>59.3</v>
      </c>
      <c r="F595" s="2"/>
      <c r="G595" s="2"/>
      <c r="H595" s="3"/>
      <c r="I595" s="3"/>
      <c r="J595" s="3"/>
      <c r="K595" s="3">
        <v>592</v>
      </c>
    </row>
    <row r="596" spans="1:11" ht="15" x14ac:dyDescent="0.35">
      <c r="A596" s="4">
        <f t="shared" si="9"/>
        <v>594</v>
      </c>
      <c r="B596" s="2"/>
      <c r="C596" s="5">
        <v>59.4</v>
      </c>
      <c r="D596" s="5">
        <v>59.4</v>
      </c>
      <c r="E596" s="5">
        <v>59.4</v>
      </c>
      <c r="F596" s="2"/>
      <c r="G596" s="2"/>
      <c r="H596" s="3"/>
      <c r="I596" s="3"/>
      <c r="J596" s="3"/>
      <c r="K596" s="3">
        <v>593</v>
      </c>
    </row>
    <row r="597" spans="1:11" ht="15" x14ac:dyDescent="0.35">
      <c r="A597" s="4">
        <f t="shared" si="9"/>
        <v>595</v>
      </c>
      <c r="B597" s="2"/>
      <c r="C597" s="5">
        <v>59.5</v>
      </c>
      <c r="D597" s="5">
        <v>59.5</v>
      </c>
      <c r="E597" s="5">
        <v>59.5</v>
      </c>
      <c r="F597" s="2"/>
      <c r="G597" s="2"/>
      <c r="H597" s="3"/>
      <c r="I597" s="3"/>
      <c r="J597" s="3"/>
      <c r="K597" s="3">
        <v>594</v>
      </c>
    </row>
    <row r="598" spans="1:11" ht="15" x14ac:dyDescent="0.35">
      <c r="A598" s="4">
        <f t="shared" si="9"/>
        <v>596</v>
      </c>
      <c r="B598" s="2"/>
      <c r="C598" s="5">
        <v>59.6</v>
      </c>
      <c r="D598" s="5">
        <v>59.6</v>
      </c>
      <c r="E598" s="5">
        <v>59.6</v>
      </c>
      <c r="F598" s="2"/>
      <c r="G598" s="2"/>
      <c r="H598" s="3"/>
      <c r="I598" s="3"/>
      <c r="J598" s="3"/>
      <c r="K598" s="3">
        <v>595</v>
      </c>
    </row>
    <row r="599" spans="1:11" ht="15" x14ac:dyDescent="0.35">
      <c r="A599" s="4">
        <f t="shared" si="9"/>
        <v>597</v>
      </c>
      <c r="B599" s="2"/>
      <c r="C599" s="5">
        <v>59.7</v>
      </c>
      <c r="D599" s="5">
        <v>59.7</v>
      </c>
      <c r="E599" s="5">
        <v>59.7</v>
      </c>
      <c r="F599" s="2"/>
      <c r="G599" s="2"/>
      <c r="H599" s="3"/>
      <c r="I599" s="3"/>
      <c r="J599" s="3"/>
      <c r="K599" s="3">
        <v>596</v>
      </c>
    </row>
    <row r="600" spans="1:11" ht="15" x14ac:dyDescent="0.35">
      <c r="A600" s="4">
        <f t="shared" si="9"/>
        <v>598</v>
      </c>
      <c r="B600" s="2"/>
      <c r="C600" s="5">
        <v>59.8</v>
      </c>
      <c r="D600" s="5">
        <v>59.8</v>
      </c>
      <c r="E600" s="5">
        <v>59.8</v>
      </c>
      <c r="F600" s="2"/>
      <c r="G600" s="2"/>
      <c r="H600" s="3"/>
      <c r="I600" s="3"/>
      <c r="J600" s="3"/>
      <c r="K600" s="3">
        <v>597</v>
      </c>
    </row>
    <row r="601" spans="1:11" ht="15" x14ac:dyDescent="0.35">
      <c r="A601" s="4">
        <f t="shared" si="9"/>
        <v>599</v>
      </c>
      <c r="B601" s="2"/>
      <c r="C601" s="5">
        <v>59.9</v>
      </c>
      <c r="D601" s="5">
        <v>59.9</v>
      </c>
      <c r="E601" s="5">
        <v>59.9</v>
      </c>
      <c r="F601" s="2"/>
      <c r="G601" s="2"/>
      <c r="H601" s="3"/>
      <c r="I601" s="3"/>
      <c r="J601" s="3"/>
      <c r="K601" s="3">
        <v>598</v>
      </c>
    </row>
    <row r="602" spans="1:11" ht="15" x14ac:dyDescent="0.35">
      <c r="A602" s="4">
        <f t="shared" si="9"/>
        <v>600</v>
      </c>
      <c r="B602" s="2"/>
      <c r="C602" s="5">
        <v>60</v>
      </c>
      <c r="D602" s="5">
        <v>60</v>
      </c>
      <c r="E602" s="5">
        <v>60</v>
      </c>
      <c r="F602" s="2"/>
      <c r="G602" s="2"/>
      <c r="H602" s="3"/>
      <c r="I602" s="3"/>
      <c r="J602" s="3"/>
      <c r="K602" s="3">
        <v>599</v>
      </c>
    </row>
    <row r="603" spans="1:11" ht="15" x14ac:dyDescent="0.35">
      <c r="A603" s="4">
        <f t="shared" si="9"/>
        <v>601</v>
      </c>
      <c r="B603" s="2"/>
      <c r="C603" s="5">
        <v>60.1</v>
      </c>
      <c r="D603" s="5">
        <v>60.1</v>
      </c>
      <c r="E603" s="5">
        <v>60.1</v>
      </c>
      <c r="F603" s="2"/>
      <c r="G603" s="2"/>
      <c r="H603" s="3"/>
      <c r="I603" s="3"/>
      <c r="J603" s="3"/>
      <c r="K603" s="3">
        <v>600</v>
      </c>
    </row>
    <row r="604" spans="1:11" ht="15" x14ac:dyDescent="0.35">
      <c r="A604" s="4">
        <f t="shared" si="9"/>
        <v>602</v>
      </c>
      <c r="B604" s="2"/>
      <c r="C604" s="5">
        <v>60.2</v>
      </c>
      <c r="D604" s="5">
        <v>60.2</v>
      </c>
      <c r="E604" s="5">
        <v>60.2</v>
      </c>
      <c r="F604" s="2"/>
      <c r="G604" s="2"/>
      <c r="H604" s="3"/>
      <c r="I604" s="3"/>
      <c r="J604" s="3"/>
      <c r="K604" s="3">
        <v>601</v>
      </c>
    </row>
    <row r="605" spans="1:11" ht="15" x14ac:dyDescent="0.35">
      <c r="A605" s="4">
        <f t="shared" si="9"/>
        <v>603</v>
      </c>
      <c r="B605" s="2"/>
      <c r="C605" s="5">
        <v>60.3</v>
      </c>
      <c r="D605" s="5">
        <v>60.3</v>
      </c>
      <c r="E605" s="5">
        <v>60.3</v>
      </c>
      <c r="F605" s="2"/>
      <c r="G605" s="2"/>
      <c r="H605" s="3"/>
      <c r="I605" s="3"/>
      <c r="J605" s="3"/>
      <c r="K605" s="3">
        <v>602</v>
      </c>
    </row>
    <row r="606" spans="1:11" ht="15" x14ac:dyDescent="0.35">
      <c r="A606" s="4">
        <f t="shared" si="9"/>
        <v>604</v>
      </c>
      <c r="B606" s="2"/>
      <c r="C606" s="5">
        <v>60.4</v>
      </c>
      <c r="D606" s="5">
        <v>60.4</v>
      </c>
      <c r="E606" s="5">
        <v>60.4</v>
      </c>
      <c r="F606" s="2"/>
      <c r="G606" s="2"/>
      <c r="H606" s="3"/>
      <c r="I606" s="3"/>
      <c r="J606" s="3"/>
      <c r="K606" s="3">
        <v>603</v>
      </c>
    </row>
    <row r="607" spans="1:11" ht="15" x14ac:dyDescent="0.35">
      <c r="A607" s="4">
        <f t="shared" si="9"/>
        <v>605</v>
      </c>
      <c r="B607" s="2"/>
      <c r="C607" s="5">
        <v>60.5</v>
      </c>
      <c r="D607" s="5">
        <v>60.5</v>
      </c>
      <c r="E607" s="5">
        <v>60.5</v>
      </c>
      <c r="F607" s="2"/>
      <c r="G607" s="2"/>
      <c r="H607" s="3"/>
      <c r="I607" s="3"/>
      <c r="J607" s="3"/>
      <c r="K607" s="3">
        <v>604</v>
      </c>
    </row>
    <row r="608" spans="1:11" ht="15" x14ac:dyDescent="0.35">
      <c r="A608" s="4">
        <f t="shared" si="9"/>
        <v>606</v>
      </c>
      <c r="B608" s="2"/>
      <c r="C608" s="5">
        <v>60.6</v>
      </c>
      <c r="D608" s="5">
        <v>60.6</v>
      </c>
      <c r="E608" s="5">
        <v>60.6</v>
      </c>
      <c r="F608" s="2"/>
      <c r="G608" s="2"/>
      <c r="H608" s="3"/>
      <c r="I608" s="3"/>
      <c r="J608" s="3"/>
      <c r="K608" s="3">
        <v>605</v>
      </c>
    </row>
    <row r="609" spans="1:11" ht="15" x14ac:dyDescent="0.35">
      <c r="A609" s="4">
        <f t="shared" si="9"/>
        <v>607</v>
      </c>
      <c r="B609" s="2"/>
      <c r="C609" s="5">
        <v>60.7</v>
      </c>
      <c r="D609" s="5">
        <v>60.7</v>
      </c>
      <c r="E609" s="5">
        <v>60.7</v>
      </c>
      <c r="F609" s="2"/>
      <c r="G609" s="2"/>
      <c r="H609" s="3"/>
      <c r="I609" s="3"/>
      <c r="J609" s="3"/>
      <c r="K609" s="3">
        <v>606</v>
      </c>
    </row>
    <row r="610" spans="1:11" ht="15" x14ac:dyDescent="0.35">
      <c r="A610" s="4">
        <f t="shared" si="9"/>
        <v>608</v>
      </c>
      <c r="B610" s="2"/>
      <c r="C610" s="5">
        <v>60.8</v>
      </c>
      <c r="D610" s="5">
        <v>60.8</v>
      </c>
      <c r="E610" s="5">
        <v>60.8</v>
      </c>
      <c r="F610" s="2"/>
      <c r="G610" s="2"/>
      <c r="H610" s="3"/>
      <c r="I610" s="3"/>
      <c r="J610" s="3"/>
      <c r="K610" s="3">
        <v>607</v>
      </c>
    </row>
    <row r="611" spans="1:11" ht="15" x14ac:dyDescent="0.35">
      <c r="A611" s="4">
        <f t="shared" si="9"/>
        <v>609</v>
      </c>
      <c r="B611" s="2"/>
      <c r="C611" s="5">
        <v>60.9</v>
      </c>
      <c r="D611" s="5">
        <v>60.9</v>
      </c>
      <c r="E611" s="5">
        <v>60.9</v>
      </c>
      <c r="F611" s="2"/>
      <c r="G611" s="2"/>
      <c r="H611" s="3"/>
      <c r="I611" s="3"/>
      <c r="J611" s="3"/>
      <c r="K611" s="3">
        <v>608</v>
      </c>
    </row>
    <row r="612" spans="1:11" ht="15" x14ac:dyDescent="0.35">
      <c r="A612" s="4">
        <f t="shared" si="9"/>
        <v>610</v>
      </c>
      <c r="B612" s="2"/>
      <c r="C612" s="5">
        <v>61</v>
      </c>
      <c r="D612" s="5">
        <v>61</v>
      </c>
      <c r="E612" s="5">
        <v>61</v>
      </c>
      <c r="F612" s="2"/>
      <c r="G612" s="2"/>
      <c r="H612" s="3"/>
      <c r="I612" s="3"/>
      <c r="J612" s="3"/>
      <c r="K612" s="3">
        <v>609</v>
      </c>
    </row>
    <row r="613" spans="1:11" ht="15" x14ac:dyDescent="0.35">
      <c r="A613" s="4">
        <f t="shared" si="9"/>
        <v>611</v>
      </c>
      <c r="B613" s="2"/>
      <c r="C613" s="5">
        <v>61.1</v>
      </c>
      <c r="D613" s="5">
        <v>61.1</v>
      </c>
      <c r="E613" s="5">
        <v>61.1</v>
      </c>
      <c r="F613" s="2"/>
      <c r="G613" s="2"/>
      <c r="H613" s="3"/>
      <c r="I613" s="3"/>
      <c r="J613" s="3"/>
      <c r="K613" s="3">
        <v>610</v>
      </c>
    </row>
    <row r="614" spans="1:11" ht="15" x14ac:dyDescent="0.35">
      <c r="A614" s="4">
        <f t="shared" si="9"/>
        <v>612</v>
      </c>
      <c r="B614" s="2"/>
      <c r="C614" s="5">
        <v>61.2</v>
      </c>
      <c r="D614" s="5">
        <v>61.2</v>
      </c>
      <c r="E614" s="5">
        <v>61.2</v>
      </c>
      <c r="F614" s="2"/>
      <c r="G614" s="2"/>
      <c r="H614" s="3"/>
      <c r="I614" s="3"/>
      <c r="J614" s="3"/>
      <c r="K614" s="3">
        <v>611</v>
      </c>
    </row>
    <row r="615" spans="1:11" ht="15" x14ac:dyDescent="0.35">
      <c r="A615" s="4">
        <f t="shared" si="9"/>
        <v>613</v>
      </c>
      <c r="B615" s="2"/>
      <c r="C615" s="5">
        <v>61.3</v>
      </c>
      <c r="D615" s="5">
        <v>61.3</v>
      </c>
      <c r="E615" s="5">
        <v>61.3</v>
      </c>
      <c r="F615" s="2"/>
      <c r="G615" s="2"/>
      <c r="H615" s="3"/>
      <c r="I615" s="3"/>
      <c r="J615" s="3"/>
      <c r="K615" s="3">
        <v>612</v>
      </c>
    </row>
    <row r="616" spans="1:11" ht="15" x14ac:dyDescent="0.35">
      <c r="A616" s="4">
        <f t="shared" si="9"/>
        <v>614</v>
      </c>
      <c r="B616" s="2"/>
      <c r="C616" s="5">
        <v>61.4</v>
      </c>
      <c r="D616" s="5">
        <v>61.4</v>
      </c>
      <c r="E616" s="5">
        <v>61.4</v>
      </c>
      <c r="F616" s="2"/>
      <c r="G616" s="2"/>
      <c r="H616" s="3"/>
      <c r="I616" s="3"/>
      <c r="J616" s="3"/>
      <c r="K616" s="3">
        <v>613</v>
      </c>
    </row>
    <row r="617" spans="1:11" ht="15" x14ac:dyDescent="0.35">
      <c r="A617" s="4">
        <f t="shared" si="9"/>
        <v>615</v>
      </c>
      <c r="B617" s="2"/>
      <c r="C617" s="5">
        <v>61.5</v>
      </c>
      <c r="D617" s="5">
        <v>61.5</v>
      </c>
      <c r="E617" s="5">
        <v>61.5</v>
      </c>
      <c r="F617" s="2"/>
      <c r="G617" s="2"/>
      <c r="H617" s="3"/>
      <c r="I617" s="3"/>
      <c r="J617" s="3"/>
      <c r="K617" s="3">
        <v>614</v>
      </c>
    </row>
    <row r="618" spans="1:11" ht="15" x14ac:dyDescent="0.35">
      <c r="A618" s="4">
        <f t="shared" si="9"/>
        <v>616</v>
      </c>
      <c r="B618" s="2"/>
      <c r="C618" s="5">
        <v>61.6</v>
      </c>
      <c r="D618" s="5">
        <v>61.6</v>
      </c>
      <c r="E618" s="5">
        <v>61.6</v>
      </c>
      <c r="F618" s="2"/>
      <c r="G618" s="2"/>
      <c r="H618" s="3"/>
      <c r="I618" s="3"/>
      <c r="J618" s="3"/>
      <c r="K618" s="3">
        <v>615</v>
      </c>
    </row>
    <row r="619" spans="1:11" ht="15" x14ac:dyDescent="0.35">
      <c r="A619" s="4">
        <f t="shared" si="9"/>
        <v>617</v>
      </c>
      <c r="B619" s="2"/>
      <c r="C619" s="5">
        <v>61.7</v>
      </c>
      <c r="D619" s="5">
        <v>61.7</v>
      </c>
      <c r="E619" s="5">
        <v>61.7</v>
      </c>
      <c r="F619" s="2"/>
      <c r="G619" s="2"/>
      <c r="H619" s="3"/>
      <c r="I619" s="3"/>
      <c r="J619" s="3"/>
      <c r="K619" s="3">
        <v>616</v>
      </c>
    </row>
    <row r="620" spans="1:11" ht="15" x14ac:dyDescent="0.35">
      <c r="A620" s="4">
        <f t="shared" si="9"/>
        <v>618</v>
      </c>
      <c r="B620" s="2"/>
      <c r="C620" s="5">
        <v>61.8</v>
      </c>
      <c r="D620" s="5">
        <v>61.8</v>
      </c>
      <c r="E620" s="5">
        <v>61.8</v>
      </c>
      <c r="F620" s="2"/>
      <c r="G620" s="2"/>
      <c r="H620" s="3"/>
      <c r="I620" s="3"/>
      <c r="J620" s="3"/>
      <c r="K620" s="3">
        <v>617</v>
      </c>
    </row>
    <row r="621" spans="1:11" ht="15" x14ac:dyDescent="0.35">
      <c r="A621" s="4">
        <f t="shared" si="9"/>
        <v>619</v>
      </c>
      <c r="B621" s="2"/>
      <c r="C621" s="5">
        <v>61.9</v>
      </c>
      <c r="D621" s="5">
        <v>61.9</v>
      </c>
      <c r="E621" s="5">
        <v>61.9</v>
      </c>
      <c r="F621" s="2"/>
      <c r="G621" s="2"/>
      <c r="H621" s="3"/>
      <c r="I621" s="3"/>
      <c r="J621" s="3"/>
      <c r="K621" s="3">
        <v>618</v>
      </c>
    </row>
    <row r="622" spans="1:11" ht="15" x14ac:dyDescent="0.35">
      <c r="A622" s="4">
        <f t="shared" si="9"/>
        <v>620</v>
      </c>
      <c r="B622" s="2"/>
      <c r="C622" s="5">
        <v>62</v>
      </c>
      <c r="D622" s="5">
        <v>62</v>
      </c>
      <c r="E622" s="5">
        <v>62</v>
      </c>
      <c r="F622" s="2"/>
      <c r="G622" s="2"/>
      <c r="H622" s="3"/>
      <c r="I622" s="3"/>
      <c r="J622" s="3"/>
      <c r="K622" s="3">
        <v>619</v>
      </c>
    </row>
    <row r="623" spans="1:11" ht="15" x14ac:dyDescent="0.35">
      <c r="A623" s="4">
        <f t="shared" si="9"/>
        <v>621</v>
      </c>
      <c r="B623" s="2"/>
      <c r="C623" s="5">
        <v>62.1</v>
      </c>
      <c r="D623" s="5">
        <v>62.1</v>
      </c>
      <c r="E623" s="5">
        <v>62.1</v>
      </c>
      <c r="F623" s="2"/>
      <c r="G623" s="2"/>
      <c r="H623" s="3"/>
      <c r="I623" s="3"/>
      <c r="J623" s="3"/>
      <c r="K623" s="3">
        <v>620</v>
      </c>
    </row>
    <row r="624" spans="1:11" ht="15" x14ac:dyDescent="0.35">
      <c r="A624" s="4">
        <f t="shared" si="9"/>
        <v>622</v>
      </c>
      <c r="B624" s="2"/>
      <c r="C624" s="5">
        <v>62.2</v>
      </c>
      <c r="D624" s="5">
        <v>62.2</v>
      </c>
      <c r="E624" s="5">
        <v>62.2</v>
      </c>
      <c r="F624" s="2"/>
      <c r="G624" s="2"/>
      <c r="H624" s="3"/>
      <c r="I624" s="3"/>
      <c r="J624" s="3"/>
      <c r="K624" s="3">
        <v>621</v>
      </c>
    </row>
    <row r="625" spans="1:11" ht="15" x14ac:dyDescent="0.35">
      <c r="A625" s="4">
        <f t="shared" si="9"/>
        <v>623</v>
      </c>
      <c r="B625" s="2"/>
      <c r="C625" s="5">
        <v>62.3</v>
      </c>
      <c r="D625" s="5">
        <v>62.3</v>
      </c>
      <c r="E625" s="5">
        <v>62.3</v>
      </c>
      <c r="F625" s="2"/>
      <c r="G625" s="2"/>
      <c r="H625" s="3"/>
      <c r="I625" s="3"/>
      <c r="J625" s="3"/>
      <c r="K625" s="3">
        <v>622</v>
      </c>
    </row>
    <row r="626" spans="1:11" ht="15" x14ac:dyDescent="0.35">
      <c r="A626" s="4">
        <f t="shared" si="9"/>
        <v>624</v>
      </c>
      <c r="B626" s="2"/>
      <c r="C626" s="5">
        <v>62.4</v>
      </c>
      <c r="D626" s="5">
        <v>62.4</v>
      </c>
      <c r="E626" s="5">
        <v>62.4</v>
      </c>
      <c r="F626" s="2"/>
      <c r="G626" s="2"/>
      <c r="H626" s="3"/>
      <c r="I626" s="3"/>
      <c r="J626" s="3"/>
      <c r="K626" s="3">
        <v>623</v>
      </c>
    </row>
    <row r="627" spans="1:11" ht="15" x14ac:dyDescent="0.35">
      <c r="A627" s="4">
        <f t="shared" si="9"/>
        <v>625</v>
      </c>
      <c r="B627" s="2"/>
      <c r="C627" s="5">
        <v>62.5</v>
      </c>
      <c r="D627" s="5">
        <v>62.5</v>
      </c>
      <c r="E627" s="5">
        <v>62.5</v>
      </c>
      <c r="F627" s="2"/>
      <c r="G627" s="2"/>
      <c r="H627" s="3"/>
      <c r="I627" s="3"/>
      <c r="J627" s="3"/>
      <c r="K627" s="3">
        <v>624</v>
      </c>
    </row>
    <row r="628" spans="1:11" ht="15" x14ac:dyDescent="0.35">
      <c r="A628" s="4">
        <f t="shared" si="9"/>
        <v>626</v>
      </c>
      <c r="B628" s="2"/>
      <c r="C628" s="5">
        <v>62.6</v>
      </c>
      <c r="D628" s="5">
        <v>62.6</v>
      </c>
      <c r="E628" s="5">
        <v>62.6</v>
      </c>
      <c r="F628" s="2"/>
      <c r="G628" s="2"/>
      <c r="H628" s="3"/>
      <c r="I628" s="3"/>
      <c r="J628" s="3"/>
      <c r="K628" s="3">
        <v>625</v>
      </c>
    </row>
    <row r="629" spans="1:11" ht="15" x14ac:dyDescent="0.35">
      <c r="A629" s="4">
        <f t="shared" si="9"/>
        <v>627</v>
      </c>
      <c r="B629" s="2"/>
      <c r="C629" s="5">
        <v>62.7</v>
      </c>
      <c r="D629" s="5">
        <v>62.7</v>
      </c>
      <c r="E629" s="5">
        <v>62.7</v>
      </c>
      <c r="F629" s="2"/>
      <c r="G629" s="2"/>
      <c r="H629" s="3"/>
      <c r="I629" s="3"/>
      <c r="J629" s="3"/>
      <c r="K629" s="3">
        <v>626</v>
      </c>
    </row>
    <row r="630" spans="1:11" ht="15" x14ac:dyDescent="0.35">
      <c r="A630" s="4">
        <f t="shared" si="9"/>
        <v>628</v>
      </c>
      <c r="B630" s="2"/>
      <c r="C630" s="5">
        <v>62.8</v>
      </c>
      <c r="D630" s="5">
        <v>62.8</v>
      </c>
      <c r="E630" s="5">
        <v>62.8</v>
      </c>
      <c r="F630" s="2"/>
      <c r="G630" s="2"/>
      <c r="H630" s="3"/>
      <c r="I630" s="3"/>
      <c r="J630" s="3"/>
      <c r="K630" s="3">
        <v>627</v>
      </c>
    </row>
    <row r="631" spans="1:11" ht="15" x14ac:dyDescent="0.35">
      <c r="A631" s="4">
        <f t="shared" si="9"/>
        <v>629</v>
      </c>
      <c r="B631" s="2"/>
      <c r="C631" s="5">
        <v>62.9</v>
      </c>
      <c r="D631" s="5">
        <v>62.9</v>
      </c>
      <c r="E631" s="5">
        <v>62.9</v>
      </c>
      <c r="F631" s="2"/>
      <c r="G631" s="2"/>
      <c r="H631" s="3"/>
      <c r="I631" s="3"/>
      <c r="J631" s="3"/>
      <c r="K631" s="3">
        <v>628</v>
      </c>
    </row>
    <row r="632" spans="1:11" ht="15" x14ac:dyDescent="0.35">
      <c r="A632" s="4">
        <f t="shared" si="9"/>
        <v>630</v>
      </c>
      <c r="B632" s="2"/>
      <c r="C632" s="5">
        <v>63</v>
      </c>
      <c r="D632" s="5">
        <v>63</v>
      </c>
      <c r="E632" s="5">
        <v>63</v>
      </c>
      <c r="F632" s="2"/>
      <c r="G632" s="2"/>
      <c r="H632" s="3"/>
      <c r="I632" s="3"/>
      <c r="J632" s="3"/>
      <c r="K632" s="3">
        <v>629</v>
      </c>
    </row>
    <row r="633" spans="1:11" ht="15" x14ac:dyDescent="0.35">
      <c r="A633" s="4">
        <f t="shared" si="9"/>
        <v>631</v>
      </c>
      <c r="B633" s="2"/>
      <c r="C633" s="5">
        <v>63.1</v>
      </c>
      <c r="D633" s="5">
        <v>63.1</v>
      </c>
      <c r="E633" s="5">
        <v>63.1</v>
      </c>
      <c r="F633" s="2"/>
      <c r="G633" s="2"/>
      <c r="H633" s="3"/>
      <c r="I633" s="3"/>
      <c r="J633" s="3"/>
      <c r="K633" s="3">
        <v>630</v>
      </c>
    </row>
    <row r="634" spans="1:11" ht="15" x14ac:dyDescent="0.35">
      <c r="A634" s="4">
        <f t="shared" si="9"/>
        <v>632</v>
      </c>
      <c r="B634" s="2"/>
      <c r="C634" s="5">
        <v>63.2</v>
      </c>
      <c r="D634" s="5">
        <v>63.2</v>
      </c>
      <c r="E634" s="5">
        <v>63.2</v>
      </c>
      <c r="F634" s="2"/>
      <c r="G634" s="2"/>
      <c r="H634" s="3"/>
      <c r="I634" s="3"/>
      <c r="J634" s="3"/>
      <c r="K634" s="3">
        <v>631</v>
      </c>
    </row>
    <row r="635" spans="1:11" ht="15" x14ac:dyDescent="0.35">
      <c r="A635" s="4">
        <f t="shared" si="9"/>
        <v>633</v>
      </c>
      <c r="B635" s="2"/>
      <c r="C635" s="5">
        <v>63.3</v>
      </c>
      <c r="D635" s="5">
        <v>63.3</v>
      </c>
      <c r="E635" s="5">
        <v>63.3</v>
      </c>
      <c r="F635" s="2"/>
      <c r="G635" s="2"/>
      <c r="H635" s="3"/>
      <c r="I635" s="3"/>
      <c r="J635" s="3"/>
      <c r="K635" s="3">
        <v>632</v>
      </c>
    </row>
    <row r="636" spans="1:11" ht="15" x14ac:dyDescent="0.35">
      <c r="A636" s="4">
        <f t="shared" si="9"/>
        <v>634</v>
      </c>
      <c r="B636" s="2"/>
      <c r="C636" s="5">
        <v>63.4</v>
      </c>
      <c r="D636" s="5">
        <v>63.4</v>
      </c>
      <c r="E636" s="5">
        <v>63.4</v>
      </c>
      <c r="F636" s="2"/>
      <c r="G636" s="2"/>
      <c r="H636" s="3"/>
      <c r="I636" s="3"/>
      <c r="J636" s="3"/>
      <c r="K636" s="3">
        <v>633</v>
      </c>
    </row>
    <row r="637" spans="1:11" ht="15" x14ac:dyDescent="0.35">
      <c r="A637" s="4">
        <f t="shared" si="9"/>
        <v>635</v>
      </c>
      <c r="B637" s="2"/>
      <c r="C637" s="5">
        <v>63.5</v>
      </c>
      <c r="D637" s="5">
        <v>63.5</v>
      </c>
      <c r="E637" s="5">
        <v>63.5</v>
      </c>
      <c r="F637" s="2"/>
      <c r="G637" s="2"/>
      <c r="H637" s="3"/>
      <c r="I637" s="3"/>
      <c r="J637" s="3"/>
      <c r="K637" s="3">
        <v>634</v>
      </c>
    </row>
    <row r="638" spans="1:11" ht="15" x14ac:dyDescent="0.35">
      <c r="A638" s="4">
        <f t="shared" si="9"/>
        <v>636</v>
      </c>
      <c r="B638" s="2"/>
      <c r="C638" s="5">
        <v>63.6</v>
      </c>
      <c r="D638" s="5">
        <v>63.6</v>
      </c>
      <c r="E638" s="5">
        <v>63.6</v>
      </c>
      <c r="F638" s="2"/>
      <c r="G638" s="2"/>
      <c r="H638" s="3"/>
      <c r="I638" s="3"/>
      <c r="J638" s="3"/>
      <c r="K638" s="3">
        <v>635</v>
      </c>
    </row>
    <row r="639" spans="1:11" ht="15" x14ac:dyDescent="0.35">
      <c r="A639" s="4">
        <f t="shared" si="9"/>
        <v>637</v>
      </c>
      <c r="B639" s="2"/>
      <c r="C639" s="5">
        <v>63.7</v>
      </c>
      <c r="D639" s="5">
        <v>63.7</v>
      </c>
      <c r="E639" s="5">
        <v>63.7</v>
      </c>
      <c r="F639" s="2"/>
      <c r="G639" s="2"/>
      <c r="H639" s="3"/>
      <c r="I639" s="3"/>
      <c r="J639" s="3"/>
      <c r="K639" s="3">
        <v>636</v>
      </c>
    </row>
    <row r="640" spans="1:11" ht="15" x14ac:dyDescent="0.35">
      <c r="A640" s="4">
        <f t="shared" si="9"/>
        <v>638</v>
      </c>
      <c r="B640" s="2"/>
      <c r="C640" s="5">
        <v>63.8</v>
      </c>
      <c r="D640" s="5">
        <v>63.8</v>
      </c>
      <c r="E640" s="5">
        <v>63.8</v>
      </c>
      <c r="F640" s="2"/>
      <c r="G640" s="2"/>
      <c r="H640" s="3"/>
      <c r="I640" s="3"/>
      <c r="J640" s="3"/>
      <c r="K640" s="3">
        <v>637</v>
      </c>
    </row>
    <row r="641" spans="1:11" ht="15" x14ac:dyDescent="0.35">
      <c r="A641" s="4">
        <f t="shared" si="9"/>
        <v>639</v>
      </c>
      <c r="B641" s="2"/>
      <c r="C641" s="5">
        <v>63.9</v>
      </c>
      <c r="D641" s="5">
        <v>63.9</v>
      </c>
      <c r="E641" s="5">
        <v>63.9</v>
      </c>
      <c r="F641" s="2"/>
      <c r="G641" s="2"/>
      <c r="H641" s="3"/>
      <c r="I641" s="3"/>
      <c r="J641" s="3"/>
      <c r="K641" s="3">
        <v>638</v>
      </c>
    </row>
    <row r="642" spans="1:11" ht="15" x14ac:dyDescent="0.35">
      <c r="A642" s="4">
        <f t="shared" si="9"/>
        <v>640</v>
      </c>
      <c r="B642" s="2"/>
      <c r="C642" s="5">
        <v>64</v>
      </c>
      <c r="D642" s="5">
        <v>64</v>
      </c>
      <c r="E642" s="5">
        <v>64</v>
      </c>
      <c r="F642" s="2"/>
      <c r="G642" s="2"/>
      <c r="H642" s="3"/>
      <c r="I642" s="3"/>
      <c r="J642" s="3"/>
      <c r="K642" s="3">
        <v>639</v>
      </c>
    </row>
    <row r="643" spans="1:11" ht="15" x14ac:dyDescent="0.35">
      <c r="A643" s="4">
        <f t="shared" si="9"/>
        <v>641</v>
      </c>
      <c r="B643" s="2"/>
      <c r="C643" s="5">
        <v>64.099999999999994</v>
      </c>
      <c r="D643" s="5">
        <v>64.099999999999994</v>
      </c>
      <c r="E643" s="5">
        <v>64.099999999999994</v>
      </c>
      <c r="F643" s="2"/>
      <c r="G643" s="2"/>
      <c r="H643" s="3"/>
      <c r="I643" s="3"/>
      <c r="J643" s="3"/>
      <c r="K643" s="3">
        <v>640</v>
      </c>
    </row>
    <row r="644" spans="1:11" ht="15" x14ac:dyDescent="0.35">
      <c r="A644" s="4">
        <f t="shared" si="9"/>
        <v>642</v>
      </c>
      <c r="B644" s="2"/>
      <c r="C644" s="5">
        <v>64.2</v>
      </c>
      <c r="D644" s="5">
        <v>64.2</v>
      </c>
      <c r="E644" s="5">
        <v>64.2</v>
      </c>
      <c r="F644" s="2"/>
      <c r="G644" s="2"/>
      <c r="H644" s="3"/>
      <c r="I644" s="3"/>
      <c r="J644" s="3"/>
      <c r="K644" s="3">
        <v>641</v>
      </c>
    </row>
    <row r="645" spans="1:11" ht="15" x14ac:dyDescent="0.35">
      <c r="A645" s="4">
        <f t="shared" ref="A645:A708" si="10">A644+1</f>
        <v>643</v>
      </c>
      <c r="B645" s="2"/>
      <c r="C645" s="5">
        <v>64.3</v>
      </c>
      <c r="D645" s="5">
        <v>64.3</v>
      </c>
      <c r="E645" s="5">
        <v>64.3</v>
      </c>
      <c r="F645" s="2"/>
      <c r="G645" s="2"/>
      <c r="H645" s="3"/>
      <c r="I645" s="3"/>
      <c r="J645" s="3"/>
      <c r="K645" s="3">
        <v>642</v>
      </c>
    </row>
    <row r="646" spans="1:11" ht="15" x14ac:dyDescent="0.35">
      <c r="A646" s="4">
        <f t="shared" si="10"/>
        <v>644</v>
      </c>
      <c r="B646" s="2"/>
      <c r="C646" s="5">
        <v>64.400000000000006</v>
      </c>
      <c r="D646" s="5">
        <v>64.400000000000006</v>
      </c>
      <c r="E646" s="5">
        <v>64.400000000000006</v>
      </c>
      <c r="F646" s="2"/>
      <c r="G646" s="2"/>
      <c r="H646" s="3"/>
      <c r="I646" s="3"/>
      <c r="J646" s="3"/>
      <c r="K646" s="3">
        <v>643</v>
      </c>
    </row>
    <row r="647" spans="1:11" ht="15" x14ac:dyDescent="0.35">
      <c r="A647" s="4">
        <f t="shared" si="10"/>
        <v>645</v>
      </c>
      <c r="B647" s="2"/>
      <c r="C647" s="5">
        <v>64.5</v>
      </c>
      <c r="D647" s="5">
        <v>64.5</v>
      </c>
      <c r="E647" s="5">
        <v>64.5</v>
      </c>
      <c r="F647" s="2"/>
      <c r="G647" s="2"/>
      <c r="H647" s="3"/>
      <c r="I647" s="3"/>
      <c r="J647" s="3"/>
      <c r="K647" s="3">
        <v>644</v>
      </c>
    </row>
    <row r="648" spans="1:11" ht="15" x14ac:dyDescent="0.35">
      <c r="A648" s="4">
        <f t="shared" si="10"/>
        <v>646</v>
      </c>
      <c r="B648" s="2"/>
      <c r="C648" s="5">
        <v>64.599999999999994</v>
      </c>
      <c r="D648" s="5">
        <v>64.599999999999994</v>
      </c>
      <c r="E648" s="5">
        <v>64.599999999999994</v>
      </c>
      <c r="F648" s="2"/>
      <c r="G648" s="2"/>
      <c r="H648" s="3"/>
      <c r="I648" s="3"/>
      <c r="J648" s="3"/>
      <c r="K648" s="3">
        <v>645</v>
      </c>
    </row>
    <row r="649" spans="1:11" ht="15" x14ac:dyDescent="0.35">
      <c r="A649" s="4">
        <f t="shared" si="10"/>
        <v>647</v>
      </c>
      <c r="B649" s="2"/>
      <c r="C649" s="5">
        <v>64.7</v>
      </c>
      <c r="D649" s="5">
        <v>64.7</v>
      </c>
      <c r="E649" s="5">
        <v>64.7</v>
      </c>
      <c r="F649" s="2"/>
      <c r="G649" s="2"/>
      <c r="H649" s="3"/>
      <c r="I649" s="3"/>
      <c r="J649" s="3"/>
      <c r="K649" s="3">
        <v>646</v>
      </c>
    </row>
    <row r="650" spans="1:11" ht="15" x14ac:dyDescent="0.35">
      <c r="A650" s="4">
        <f t="shared" si="10"/>
        <v>648</v>
      </c>
      <c r="B650" s="2"/>
      <c r="C650" s="5">
        <v>64.8</v>
      </c>
      <c r="D650" s="5">
        <v>64.8</v>
      </c>
      <c r="E650" s="5">
        <v>64.8</v>
      </c>
      <c r="F650" s="2"/>
      <c r="G650" s="2"/>
      <c r="H650" s="3"/>
      <c r="I650" s="3"/>
      <c r="J650" s="3"/>
      <c r="K650" s="3">
        <v>647</v>
      </c>
    </row>
    <row r="651" spans="1:11" ht="15" x14ac:dyDescent="0.35">
      <c r="A651" s="4">
        <f t="shared" si="10"/>
        <v>649</v>
      </c>
      <c r="B651" s="2"/>
      <c r="C651" s="5">
        <v>64.900000000000006</v>
      </c>
      <c r="D651" s="5">
        <v>64.900000000000006</v>
      </c>
      <c r="E651" s="5">
        <v>64.900000000000006</v>
      </c>
      <c r="F651" s="2"/>
      <c r="G651" s="2"/>
      <c r="H651" s="3"/>
      <c r="I651" s="3"/>
      <c r="J651" s="3"/>
      <c r="K651" s="3">
        <v>648</v>
      </c>
    </row>
    <row r="652" spans="1:11" ht="15" x14ac:dyDescent="0.35">
      <c r="A652" s="4">
        <f t="shared" si="10"/>
        <v>650</v>
      </c>
      <c r="B652" s="2"/>
      <c r="C652" s="5">
        <v>65</v>
      </c>
      <c r="D652" s="5">
        <v>65</v>
      </c>
      <c r="E652" s="5">
        <v>65</v>
      </c>
      <c r="F652" s="2"/>
      <c r="G652" s="2"/>
      <c r="H652" s="3"/>
      <c r="I652" s="3"/>
      <c r="J652" s="3"/>
      <c r="K652" s="3">
        <v>649</v>
      </c>
    </row>
    <row r="653" spans="1:11" ht="15" x14ac:dyDescent="0.35">
      <c r="A653" s="4">
        <f t="shared" si="10"/>
        <v>651</v>
      </c>
      <c r="B653" s="2"/>
      <c r="C653" s="5">
        <v>65.099999999999994</v>
      </c>
      <c r="D653" s="5">
        <v>65.099999999999994</v>
      </c>
      <c r="E653" s="5">
        <v>65.099999999999994</v>
      </c>
      <c r="F653" s="2"/>
      <c r="G653" s="2"/>
      <c r="H653" s="3"/>
      <c r="I653" s="3"/>
      <c r="J653" s="3"/>
      <c r="K653" s="3">
        <v>650</v>
      </c>
    </row>
    <row r="654" spans="1:11" ht="15" x14ac:dyDescent="0.35">
      <c r="A654" s="4">
        <f t="shared" si="10"/>
        <v>652</v>
      </c>
      <c r="B654" s="2"/>
      <c r="C654" s="5">
        <v>65.2</v>
      </c>
      <c r="D654" s="5">
        <v>65.2</v>
      </c>
      <c r="E654" s="5">
        <v>65.2</v>
      </c>
      <c r="F654" s="2"/>
      <c r="G654" s="2"/>
      <c r="H654" s="3"/>
      <c r="I654" s="3"/>
      <c r="J654" s="3"/>
      <c r="K654" s="3">
        <v>651</v>
      </c>
    </row>
    <row r="655" spans="1:11" ht="15" x14ac:dyDescent="0.35">
      <c r="A655" s="4">
        <f t="shared" si="10"/>
        <v>653</v>
      </c>
      <c r="B655" s="2"/>
      <c r="C655" s="5">
        <v>65.3</v>
      </c>
      <c r="D655" s="5">
        <v>65.3</v>
      </c>
      <c r="E655" s="5">
        <v>65.3</v>
      </c>
      <c r="F655" s="2"/>
      <c r="G655" s="2"/>
      <c r="H655" s="3"/>
      <c r="I655" s="3"/>
      <c r="J655" s="3"/>
      <c r="K655" s="3">
        <v>652</v>
      </c>
    </row>
    <row r="656" spans="1:11" ht="15" x14ac:dyDescent="0.35">
      <c r="A656" s="4">
        <f t="shared" si="10"/>
        <v>654</v>
      </c>
      <c r="B656" s="2"/>
      <c r="C656" s="5">
        <v>65.400000000000006</v>
      </c>
      <c r="D656" s="5">
        <v>65.400000000000006</v>
      </c>
      <c r="E656" s="5">
        <v>65.400000000000006</v>
      </c>
      <c r="F656" s="2"/>
      <c r="G656" s="2"/>
      <c r="H656" s="3"/>
      <c r="I656" s="3"/>
      <c r="J656" s="3"/>
      <c r="K656" s="3">
        <v>653</v>
      </c>
    </row>
    <row r="657" spans="1:11" ht="15" x14ac:dyDescent="0.35">
      <c r="A657" s="4">
        <f t="shared" si="10"/>
        <v>655</v>
      </c>
      <c r="B657" s="2"/>
      <c r="C657" s="5">
        <v>65.5</v>
      </c>
      <c r="D657" s="5">
        <v>65.5</v>
      </c>
      <c r="E657" s="5">
        <v>65.5</v>
      </c>
      <c r="F657" s="2"/>
      <c r="G657" s="2"/>
      <c r="H657" s="3"/>
      <c r="I657" s="3"/>
      <c r="J657" s="3"/>
      <c r="K657" s="3">
        <v>654</v>
      </c>
    </row>
    <row r="658" spans="1:11" ht="15" x14ac:dyDescent="0.35">
      <c r="A658" s="4">
        <f t="shared" si="10"/>
        <v>656</v>
      </c>
      <c r="B658" s="2"/>
      <c r="C658" s="5">
        <v>65.599999999999994</v>
      </c>
      <c r="D658" s="5">
        <v>65.599999999999994</v>
      </c>
      <c r="E658" s="5">
        <v>65.599999999999994</v>
      </c>
      <c r="F658" s="2"/>
      <c r="G658" s="2"/>
      <c r="H658" s="3"/>
      <c r="I658" s="3"/>
      <c r="J658" s="3"/>
      <c r="K658" s="3">
        <v>655</v>
      </c>
    </row>
    <row r="659" spans="1:11" ht="15" x14ac:dyDescent="0.35">
      <c r="A659" s="4">
        <f t="shared" si="10"/>
        <v>657</v>
      </c>
      <c r="B659" s="2"/>
      <c r="C659" s="5">
        <v>65.7</v>
      </c>
      <c r="D659" s="5">
        <v>65.7</v>
      </c>
      <c r="E659" s="5">
        <v>65.7</v>
      </c>
      <c r="F659" s="2"/>
      <c r="G659" s="2"/>
      <c r="H659" s="3"/>
      <c r="I659" s="3"/>
      <c r="J659" s="3"/>
      <c r="K659" s="3">
        <v>656</v>
      </c>
    </row>
    <row r="660" spans="1:11" ht="15" x14ac:dyDescent="0.35">
      <c r="A660" s="4">
        <f t="shared" si="10"/>
        <v>658</v>
      </c>
      <c r="B660" s="2"/>
      <c r="C660" s="5">
        <v>65.8</v>
      </c>
      <c r="D660" s="5">
        <v>65.8</v>
      </c>
      <c r="E660" s="5">
        <v>65.8</v>
      </c>
      <c r="F660" s="2"/>
      <c r="G660" s="2"/>
      <c r="H660" s="3"/>
      <c r="I660" s="3"/>
      <c r="J660" s="3"/>
      <c r="K660" s="3">
        <v>657</v>
      </c>
    </row>
    <row r="661" spans="1:11" ht="15" x14ac:dyDescent="0.35">
      <c r="A661" s="4">
        <f t="shared" si="10"/>
        <v>659</v>
      </c>
      <c r="B661" s="2"/>
      <c r="C661" s="5">
        <v>65.900000000000006</v>
      </c>
      <c r="D661" s="5">
        <v>65.900000000000006</v>
      </c>
      <c r="E661" s="5">
        <v>65.900000000000006</v>
      </c>
      <c r="F661" s="2"/>
      <c r="G661" s="2"/>
      <c r="H661" s="3"/>
      <c r="I661" s="3"/>
      <c r="J661" s="3"/>
      <c r="K661" s="3">
        <v>658</v>
      </c>
    </row>
    <row r="662" spans="1:11" ht="15" x14ac:dyDescent="0.35">
      <c r="A662" s="4">
        <f t="shared" si="10"/>
        <v>660</v>
      </c>
      <c r="B662" s="2"/>
      <c r="C662" s="5">
        <v>66</v>
      </c>
      <c r="D662" s="5">
        <v>66</v>
      </c>
      <c r="E662" s="5">
        <v>66</v>
      </c>
      <c r="F662" s="2"/>
      <c r="G662" s="2"/>
      <c r="H662" s="3"/>
      <c r="I662" s="3"/>
      <c r="J662" s="3"/>
      <c r="K662" s="3">
        <v>659</v>
      </c>
    </row>
    <row r="663" spans="1:11" ht="15" x14ac:dyDescent="0.35">
      <c r="A663" s="4">
        <f t="shared" si="10"/>
        <v>661</v>
      </c>
      <c r="B663" s="2"/>
      <c r="C663" s="5">
        <v>66.099999999999994</v>
      </c>
      <c r="D663" s="5">
        <v>66.099999999999994</v>
      </c>
      <c r="E663" s="5">
        <v>66.099999999999994</v>
      </c>
      <c r="F663" s="2"/>
      <c r="G663" s="2"/>
      <c r="H663" s="3"/>
      <c r="I663" s="3"/>
      <c r="J663" s="3"/>
      <c r="K663" s="3">
        <v>660</v>
      </c>
    </row>
    <row r="664" spans="1:11" ht="15" x14ac:dyDescent="0.35">
      <c r="A664" s="4">
        <f t="shared" si="10"/>
        <v>662</v>
      </c>
      <c r="B664" s="2"/>
      <c r="C664" s="5">
        <v>66.2</v>
      </c>
      <c r="D664" s="5">
        <v>66.2</v>
      </c>
      <c r="E664" s="5">
        <v>66.2</v>
      </c>
      <c r="F664" s="2"/>
      <c r="G664" s="2"/>
      <c r="H664" s="3"/>
      <c r="I664" s="3"/>
      <c r="J664" s="3"/>
      <c r="K664" s="3">
        <v>661</v>
      </c>
    </row>
    <row r="665" spans="1:11" ht="15" x14ac:dyDescent="0.35">
      <c r="A665" s="4">
        <f t="shared" si="10"/>
        <v>663</v>
      </c>
      <c r="B665" s="2"/>
      <c r="C665" s="5">
        <v>66.3</v>
      </c>
      <c r="D665" s="5">
        <v>66.3</v>
      </c>
      <c r="E665" s="5">
        <v>66.3</v>
      </c>
      <c r="F665" s="2"/>
      <c r="G665" s="2"/>
      <c r="H665" s="3"/>
      <c r="I665" s="3"/>
      <c r="J665" s="3"/>
      <c r="K665" s="3">
        <v>662</v>
      </c>
    </row>
    <row r="666" spans="1:11" ht="15" x14ac:dyDescent="0.35">
      <c r="A666" s="4">
        <f t="shared" si="10"/>
        <v>664</v>
      </c>
      <c r="B666" s="2"/>
      <c r="C666" s="5">
        <v>66.400000000000006</v>
      </c>
      <c r="D666" s="5">
        <v>66.400000000000006</v>
      </c>
      <c r="E666" s="5">
        <v>66.400000000000006</v>
      </c>
      <c r="F666" s="2"/>
      <c r="G666" s="2"/>
      <c r="H666" s="3"/>
      <c r="I666" s="3"/>
      <c r="J666" s="3"/>
      <c r="K666" s="3">
        <v>663</v>
      </c>
    </row>
    <row r="667" spans="1:11" ht="15" x14ac:dyDescent="0.35">
      <c r="A667" s="4">
        <f t="shared" si="10"/>
        <v>665</v>
      </c>
      <c r="B667" s="2"/>
      <c r="C667" s="5">
        <v>66.5</v>
      </c>
      <c r="D667" s="5">
        <v>66.5</v>
      </c>
      <c r="E667" s="5">
        <v>66.5</v>
      </c>
      <c r="F667" s="2"/>
      <c r="G667" s="2"/>
      <c r="H667" s="3"/>
      <c r="I667" s="3"/>
      <c r="J667" s="3"/>
      <c r="K667" s="3">
        <v>664</v>
      </c>
    </row>
    <row r="668" spans="1:11" ht="15" x14ac:dyDescent="0.35">
      <c r="A668" s="4">
        <f t="shared" si="10"/>
        <v>666</v>
      </c>
      <c r="B668" s="2"/>
      <c r="C668" s="5">
        <v>66.599999999999994</v>
      </c>
      <c r="D668" s="5">
        <v>66.599999999999994</v>
      </c>
      <c r="E668" s="5">
        <v>66.599999999999994</v>
      </c>
      <c r="F668" s="2"/>
      <c r="G668" s="2"/>
      <c r="H668" s="3"/>
      <c r="I668" s="3"/>
      <c r="J668" s="3"/>
      <c r="K668" s="3">
        <v>665</v>
      </c>
    </row>
    <row r="669" spans="1:11" ht="15" x14ac:dyDescent="0.35">
      <c r="A669" s="4">
        <f t="shared" si="10"/>
        <v>667</v>
      </c>
      <c r="B669" s="2"/>
      <c r="C669" s="5">
        <v>66.7</v>
      </c>
      <c r="D669" s="5">
        <v>66.7</v>
      </c>
      <c r="E669" s="5">
        <v>66.7</v>
      </c>
      <c r="F669" s="2"/>
      <c r="G669" s="2"/>
      <c r="H669" s="3"/>
      <c r="I669" s="3"/>
      <c r="J669" s="3"/>
      <c r="K669" s="3">
        <v>666</v>
      </c>
    </row>
    <row r="670" spans="1:11" ht="15" x14ac:dyDescent="0.35">
      <c r="A670" s="4">
        <f t="shared" si="10"/>
        <v>668</v>
      </c>
      <c r="B670" s="2"/>
      <c r="C670" s="5">
        <v>66.8</v>
      </c>
      <c r="D670" s="5">
        <v>66.8</v>
      </c>
      <c r="E670" s="5">
        <v>66.8</v>
      </c>
      <c r="F670" s="2"/>
      <c r="G670" s="2"/>
      <c r="H670" s="3"/>
      <c r="I670" s="3"/>
      <c r="J670" s="3"/>
      <c r="K670" s="3">
        <v>667</v>
      </c>
    </row>
    <row r="671" spans="1:11" ht="15" x14ac:dyDescent="0.35">
      <c r="A671" s="4">
        <f t="shared" si="10"/>
        <v>669</v>
      </c>
      <c r="B671" s="2"/>
      <c r="C671" s="5">
        <v>66.900000000000006</v>
      </c>
      <c r="D671" s="5">
        <v>66.900000000000006</v>
      </c>
      <c r="E671" s="5">
        <v>66.900000000000006</v>
      </c>
      <c r="F671" s="2"/>
      <c r="G671" s="2"/>
      <c r="H671" s="3"/>
      <c r="I671" s="3"/>
      <c r="J671" s="3"/>
      <c r="K671" s="3">
        <v>668</v>
      </c>
    </row>
    <row r="672" spans="1:11" ht="15" x14ac:dyDescent="0.35">
      <c r="A672" s="4">
        <f t="shared" si="10"/>
        <v>670</v>
      </c>
      <c r="B672" s="2"/>
      <c r="C672" s="5">
        <v>67</v>
      </c>
      <c r="D672" s="5">
        <v>67</v>
      </c>
      <c r="E672" s="5">
        <v>67</v>
      </c>
      <c r="F672" s="2"/>
      <c r="G672" s="2"/>
      <c r="H672" s="3"/>
      <c r="I672" s="3"/>
      <c r="J672" s="3"/>
      <c r="K672" s="3">
        <v>669</v>
      </c>
    </row>
    <row r="673" spans="1:11" ht="15" x14ac:dyDescent="0.35">
      <c r="A673" s="4">
        <f t="shared" si="10"/>
        <v>671</v>
      </c>
      <c r="B673" s="2"/>
      <c r="C673" s="5">
        <v>67.099999999999994</v>
      </c>
      <c r="D673" s="5">
        <v>67.099999999999994</v>
      </c>
      <c r="E673" s="5">
        <v>67.099999999999994</v>
      </c>
      <c r="F673" s="2"/>
      <c r="G673" s="2"/>
      <c r="H673" s="3"/>
      <c r="I673" s="3"/>
      <c r="J673" s="3"/>
      <c r="K673" s="3">
        <v>670</v>
      </c>
    </row>
    <row r="674" spans="1:11" ht="15" x14ac:dyDescent="0.35">
      <c r="A674" s="4">
        <f t="shared" si="10"/>
        <v>672</v>
      </c>
      <c r="B674" s="2"/>
      <c r="C674" s="5">
        <v>67.2</v>
      </c>
      <c r="D674" s="5">
        <v>67.2</v>
      </c>
      <c r="E674" s="5">
        <v>67.2</v>
      </c>
      <c r="F674" s="2"/>
      <c r="G674" s="2"/>
      <c r="H674" s="3"/>
      <c r="I674" s="3"/>
      <c r="J674" s="3"/>
      <c r="K674" s="3">
        <v>671</v>
      </c>
    </row>
    <row r="675" spans="1:11" ht="15" x14ac:dyDescent="0.35">
      <c r="A675" s="4">
        <f t="shared" si="10"/>
        <v>673</v>
      </c>
      <c r="B675" s="2"/>
      <c r="C675" s="5">
        <v>67.3</v>
      </c>
      <c r="D675" s="5">
        <v>67.3</v>
      </c>
      <c r="E675" s="5">
        <v>67.3</v>
      </c>
      <c r="F675" s="2"/>
      <c r="G675" s="2"/>
      <c r="H675" s="3"/>
      <c r="I675" s="3"/>
      <c r="J675" s="3"/>
      <c r="K675" s="3">
        <v>672</v>
      </c>
    </row>
    <row r="676" spans="1:11" ht="15" x14ac:dyDescent="0.35">
      <c r="A676" s="4">
        <f t="shared" si="10"/>
        <v>674</v>
      </c>
      <c r="B676" s="2"/>
      <c r="C676" s="5">
        <v>67.400000000000006</v>
      </c>
      <c r="D676" s="5">
        <v>67.400000000000006</v>
      </c>
      <c r="E676" s="5">
        <v>67.400000000000006</v>
      </c>
      <c r="F676" s="2"/>
      <c r="G676" s="2"/>
      <c r="H676" s="3"/>
      <c r="I676" s="3"/>
      <c r="J676" s="3"/>
      <c r="K676" s="3">
        <v>673</v>
      </c>
    </row>
    <row r="677" spans="1:11" ht="15" x14ac:dyDescent="0.35">
      <c r="A677" s="4">
        <f t="shared" si="10"/>
        <v>675</v>
      </c>
      <c r="B677" s="2"/>
      <c r="C677" s="5">
        <v>67.5</v>
      </c>
      <c r="D677" s="5">
        <v>67.5</v>
      </c>
      <c r="E677" s="5">
        <v>67.5</v>
      </c>
      <c r="F677" s="2"/>
      <c r="G677" s="2"/>
      <c r="H677" s="3"/>
      <c r="I677" s="3"/>
      <c r="J677" s="3"/>
      <c r="K677" s="3">
        <v>674</v>
      </c>
    </row>
    <row r="678" spans="1:11" ht="15" x14ac:dyDescent="0.35">
      <c r="A678" s="4">
        <f t="shared" si="10"/>
        <v>676</v>
      </c>
      <c r="B678" s="2"/>
      <c r="C678" s="5">
        <v>67.599999999999994</v>
      </c>
      <c r="D678" s="5">
        <v>67.599999999999994</v>
      </c>
      <c r="E678" s="5">
        <v>67.599999999999994</v>
      </c>
      <c r="F678" s="2"/>
      <c r="G678" s="2"/>
      <c r="H678" s="3"/>
      <c r="I678" s="3"/>
      <c r="J678" s="3"/>
      <c r="K678" s="3">
        <v>675</v>
      </c>
    </row>
    <row r="679" spans="1:11" ht="15" x14ac:dyDescent="0.35">
      <c r="A679" s="4">
        <f t="shared" si="10"/>
        <v>677</v>
      </c>
      <c r="B679" s="2"/>
      <c r="C679" s="5">
        <v>67.7</v>
      </c>
      <c r="D679" s="5">
        <v>67.7</v>
      </c>
      <c r="E679" s="5">
        <v>67.7</v>
      </c>
      <c r="F679" s="2"/>
      <c r="G679" s="2"/>
      <c r="H679" s="3"/>
      <c r="I679" s="3"/>
      <c r="J679" s="3"/>
      <c r="K679" s="3">
        <v>676</v>
      </c>
    </row>
    <row r="680" spans="1:11" ht="15" x14ac:dyDescent="0.35">
      <c r="A680" s="4">
        <f t="shared" si="10"/>
        <v>678</v>
      </c>
      <c r="B680" s="2"/>
      <c r="C680" s="5">
        <v>67.8</v>
      </c>
      <c r="D680" s="5">
        <v>67.8</v>
      </c>
      <c r="E680" s="5">
        <v>67.8</v>
      </c>
      <c r="F680" s="2"/>
      <c r="G680" s="2"/>
      <c r="H680" s="3"/>
      <c r="I680" s="3"/>
      <c r="J680" s="3"/>
      <c r="K680" s="3">
        <v>677</v>
      </c>
    </row>
    <row r="681" spans="1:11" ht="15" x14ac:dyDescent="0.35">
      <c r="A681" s="4">
        <f t="shared" si="10"/>
        <v>679</v>
      </c>
      <c r="B681" s="2"/>
      <c r="C681" s="5">
        <v>67.900000000000006</v>
      </c>
      <c r="D681" s="5">
        <v>67.900000000000006</v>
      </c>
      <c r="E681" s="5">
        <v>67.900000000000006</v>
      </c>
      <c r="F681" s="2"/>
      <c r="G681" s="2"/>
      <c r="H681" s="3"/>
      <c r="I681" s="3"/>
      <c r="J681" s="3"/>
      <c r="K681" s="3">
        <v>678</v>
      </c>
    </row>
    <row r="682" spans="1:11" ht="15" x14ac:dyDescent="0.35">
      <c r="A682" s="4">
        <f t="shared" si="10"/>
        <v>680</v>
      </c>
      <c r="B682" s="2"/>
      <c r="C682" s="5">
        <v>68</v>
      </c>
      <c r="D682" s="5">
        <v>68</v>
      </c>
      <c r="E682" s="5">
        <v>68</v>
      </c>
      <c r="F682" s="2"/>
      <c r="G682" s="2"/>
      <c r="H682" s="3"/>
      <c r="I682" s="3"/>
      <c r="J682" s="3"/>
      <c r="K682" s="3">
        <v>679</v>
      </c>
    </row>
    <row r="683" spans="1:11" ht="15" x14ac:dyDescent="0.35">
      <c r="A683" s="4">
        <f t="shared" si="10"/>
        <v>681</v>
      </c>
      <c r="B683" s="2"/>
      <c r="C683" s="5">
        <v>68.099999999999994</v>
      </c>
      <c r="D683" s="5">
        <v>68.099999999999994</v>
      </c>
      <c r="E683" s="5">
        <v>68.099999999999994</v>
      </c>
      <c r="F683" s="2"/>
      <c r="G683" s="2"/>
      <c r="H683" s="3"/>
      <c r="I683" s="3"/>
      <c r="J683" s="3"/>
      <c r="K683" s="3">
        <v>680</v>
      </c>
    </row>
    <row r="684" spans="1:11" ht="15" x14ac:dyDescent="0.35">
      <c r="A684" s="4">
        <f t="shared" si="10"/>
        <v>682</v>
      </c>
      <c r="B684" s="2"/>
      <c r="C684" s="5">
        <v>68.2</v>
      </c>
      <c r="D684" s="5">
        <v>68.2</v>
      </c>
      <c r="E684" s="5">
        <v>68.2</v>
      </c>
      <c r="F684" s="2"/>
      <c r="G684" s="2"/>
      <c r="H684" s="3"/>
      <c r="I684" s="3"/>
      <c r="J684" s="3"/>
      <c r="K684" s="3">
        <v>681</v>
      </c>
    </row>
    <row r="685" spans="1:11" ht="15" x14ac:dyDescent="0.35">
      <c r="A685" s="4">
        <f t="shared" si="10"/>
        <v>683</v>
      </c>
      <c r="B685" s="2"/>
      <c r="C685" s="5">
        <v>68.3</v>
      </c>
      <c r="D685" s="5">
        <v>68.3</v>
      </c>
      <c r="E685" s="5">
        <v>68.3</v>
      </c>
      <c r="F685" s="2"/>
      <c r="G685" s="2"/>
      <c r="H685" s="3"/>
      <c r="I685" s="3"/>
      <c r="J685" s="3"/>
      <c r="K685" s="3">
        <v>682</v>
      </c>
    </row>
    <row r="686" spans="1:11" ht="15" x14ac:dyDescent="0.35">
      <c r="A686" s="4">
        <f t="shared" si="10"/>
        <v>684</v>
      </c>
      <c r="B686" s="2"/>
      <c r="C686" s="5">
        <v>68.400000000000006</v>
      </c>
      <c r="D686" s="5">
        <v>68.400000000000006</v>
      </c>
      <c r="E686" s="5">
        <v>68.400000000000006</v>
      </c>
      <c r="F686" s="2"/>
      <c r="G686" s="2"/>
      <c r="H686" s="3"/>
      <c r="I686" s="3"/>
      <c r="J686" s="3"/>
      <c r="K686" s="3">
        <v>683</v>
      </c>
    </row>
    <row r="687" spans="1:11" ht="15" x14ac:dyDescent="0.35">
      <c r="A687" s="4">
        <f t="shared" si="10"/>
        <v>685</v>
      </c>
      <c r="B687" s="2"/>
      <c r="C687" s="5">
        <v>68.5</v>
      </c>
      <c r="D687" s="5">
        <v>68.5</v>
      </c>
      <c r="E687" s="5">
        <v>68.5</v>
      </c>
      <c r="F687" s="2"/>
      <c r="G687" s="2"/>
      <c r="H687" s="3"/>
      <c r="I687" s="3"/>
      <c r="J687" s="3"/>
      <c r="K687" s="3">
        <v>684</v>
      </c>
    </row>
    <row r="688" spans="1:11" ht="15" x14ac:dyDescent="0.35">
      <c r="A688" s="4">
        <f t="shared" si="10"/>
        <v>686</v>
      </c>
      <c r="B688" s="2"/>
      <c r="C688" s="5">
        <v>68.599999999999994</v>
      </c>
      <c r="D688" s="5">
        <v>68.599999999999994</v>
      </c>
      <c r="E688" s="5">
        <v>68.599999999999994</v>
      </c>
      <c r="F688" s="2"/>
      <c r="G688" s="2"/>
      <c r="H688" s="3"/>
      <c r="I688" s="3"/>
      <c r="J688" s="3"/>
      <c r="K688" s="3">
        <v>685</v>
      </c>
    </row>
    <row r="689" spans="1:11" ht="15" x14ac:dyDescent="0.35">
      <c r="A689" s="4">
        <f t="shared" si="10"/>
        <v>687</v>
      </c>
      <c r="B689" s="2"/>
      <c r="C689" s="5">
        <v>68.7</v>
      </c>
      <c r="D689" s="5">
        <v>68.7</v>
      </c>
      <c r="E689" s="5">
        <v>68.7</v>
      </c>
      <c r="F689" s="2"/>
      <c r="G689" s="2"/>
      <c r="H689" s="3"/>
      <c r="I689" s="3"/>
      <c r="J689" s="3"/>
      <c r="K689" s="3">
        <v>686</v>
      </c>
    </row>
    <row r="690" spans="1:11" ht="15" x14ac:dyDescent="0.35">
      <c r="A690" s="4">
        <f t="shared" si="10"/>
        <v>688</v>
      </c>
      <c r="B690" s="2"/>
      <c r="C690" s="5">
        <v>68.8</v>
      </c>
      <c r="D690" s="5">
        <v>68.8</v>
      </c>
      <c r="E690" s="5">
        <v>68.8</v>
      </c>
      <c r="F690" s="2"/>
      <c r="G690" s="2"/>
      <c r="H690" s="3"/>
      <c r="I690" s="3"/>
      <c r="J690" s="3"/>
      <c r="K690" s="3">
        <v>687</v>
      </c>
    </row>
    <row r="691" spans="1:11" ht="15" x14ac:dyDescent="0.35">
      <c r="A691" s="4">
        <f t="shared" si="10"/>
        <v>689</v>
      </c>
      <c r="B691" s="2"/>
      <c r="C691" s="5">
        <v>68.900000000000006</v>
      </c>
      <c r="D691" s="5">
        <v>68.900000000000006</v>
      </c>
      <c r="E691" s="5">
        <v>68.900000000000006</v>
      </c>
      <c r="F691" s="2"/>
      <c r="G691" s="2"/>
      <c r="H691" s="3"/>
      <c r="I691" s="3"/>
      <c r="J691" s="3"/>
      <c r="K691" s="3">
        <v>688</v>
      </c>
    </row>
    <row r="692" spans="1:11" ht="15" x14ac:dyDescent="0.35">
      <c r="A692" s="4">
        <f t="shared" si="10"/>
        <v>690</v>
      </c>
      <c r="B692" s="2"/>
      <c r="C692" s="5">
        <v>69</v>
      </c>
      <c r="D692" s="5">
        <v>69</v>
      </c>
      <c r="E692" s="5">
        <v>69</v>
      </c>
      <c r="F692" s="2"/>
      <c r="G692" s="2"/>
      <c r="H692" s="3"/>
      <c r="I692" s="3"/>
      <c r="J692" s="3"/>
      <c r="K692" s="3">
        <v>689</v>
      </c>
    </row>
    <row r="693" spans="1:11" ht="15" x14ac:dyDescent="0.35">
      <c r="A693" s="4">
        <f t="shared" si="10"/>
        <v>691</v>
      </c>
      <c r="B693" s="2"/>
      <c r="C693" s="5">
        <v>69.099999999999994</v>
      </c>
      <c r="D693" s="5">
        <v>69.099999999999994</v>
      </c>
      <c r="E693" s="5">
        <v>69.099999999999994</v>
      </c>
      <c r="F693" s="2"/>
      <c r="G693" s="2"/>
      <c r="H693" s="3"/>
      <c r="I693" s="3"/>
      <c r="J693" s="3"/>
      <c r="K693" s="3">
        <v>690</v>
      </c>
    </row>
    <row r="694" spans="1:11" ht="15" x14ac:dyDescent="0.35">
      <c r="A694" s="4">
        <f t="shared" si="10"/>
        <v>692</v>
      </c>
      <c r="B694" s="2"/>
      <c r="C694" s="5">
        <v>69.2</v>
      </c>
      <c r="D694" s="5">
        <v>69.2</v>
      </c>
      <c r="E694" s="5">
        <v>69.2</v>
      </c>
      <c r="F694" s="2"/>
      <c r="G694" s="2"/>
      <c r="H694" s="3"/>
      <c r="I694" s="3"/>
      <c r="J694" s="3"/>
      <c r="K694" s="3">
        <v>691</v>
      </c>
    </row>
    <row r="695" spans="1:11" ht="15" x14ac:dyDescent="0.35">
      <c r="A695" s="4">
        <f t="shared" si="10"/>
        <v>693</v>
      </c>
      <c r="B695" s="2"/>
      <c r="C695" s="5">
        <v>69.3</v>
      </c>
      <c r="D695" s="5">
        <v>69.3</v>
      </c>
      <c r="E695" s="5">
        <v>69.3</v>
      </c>
      <c r="F695" s="2"/>
      <c r="G695" s="2"/>
      <c r="H695" s="3"/>
      <c r="I695" s="3"/>
      <c r="J695" s="3"/>
      <c r="K695" s="3">
        <v>692</v>
      </c>
    </row>
    <row r="696" spans="1:11" ht="15" x14ac:dyDescent="0.35">
      <c r="A696" s="4">
        <f t="shared" si="10"/>
        <v>694</v>
      </c>
      <c r="B696" s="2"/>
      <c r="C696" s="5">
        <v>69.400000000000006</v>
      </c>
      <c r="D696" s="5">
        <v>69.400000000000006</v>
      </c>
      <c r="E696" s="5">
        <v>69.400000000000006</v>
      </c>
      <c r="F696" s="2"/>
      <c r="G696" s="2"/>
      <c r="H696" s="3"/>
      <c r="I696" s="3"/>
      <c r="J696" s="3"/>
      <c r="K696" s="3">
        <v>693</v>
      </c>
    </row>
    <row r="697" spans="1:11" ht="15" x14ac:dyDescent="0.35">
      <c r="A697" s="4">
        <f t="shared" si="10"/>
        <v>695</v>
      </c>
      <c r="B697" s="2"/>
      <c r="C697" s="5">
        <v>69.5</v>
      </c>
      <c r="D697" s="5">
        <v>69.5</v>
      </c>
      <c r="E697" s="5">
        <v>69.5</v>
      </c>
      <c r="F697" s="2"/>
      <c r="G697" s="2"/>
      <c r="H697" s="3"/>
      <c r="I697" s="3"/>
      <c r="J697" s="3"/>
      <c r="K697" s="3">
        <v>694</v>
      </c>
    </row>
    <row r="698" spans="1:11" ht="15" x14ac:dyDescent="0.35">
      <c r="A698" s="4">
        <f t="shared" si="10"/>
        <v>696</v>
      </c>
      <c r="B698" s="2"/>
      <c r="C698" s="5">
        <v>69.599999999999994</v>
      </c>
      <c r="D698" s="5">
        <v>69.599999999999994</v>
      </c>
      <c r="E698" s="5">
        <v>69.599999999999994</v>
      </c>
      <c r="F698" s="2"/>
      <c r="G698" s="2"/>
      <c r="H698" s="3"/>
      <c r="I698" s="3"/>
      <c r="J698" s="3"/>
      <c r="K698" s="3">
        <v>695</v>
      </c>
    </row>
    <row r="699" spans="1:11" ht="15" x14ac:dyDescent="0.35">
      <c r="A699" s="4">
        <f t="shared" si="10"/>
        <v>697</v>
      </c>
      <c r="B699" s="2"/>
      <c r="C699" s="5">
        <v>69.7</v>
      </c>
      <c r="D699" s="5">
        <v>69.7</v>
      </c>
      <c r="E699" s="5">
        <v>69.7</v>
      </c>
      <c r="F699" s="2"/>
      <c r="G699" s="2"/>
      <c r="H699" s="3"/>
      <c r="I699" s="3"/>
      <c r="J699" s="3"/>
      <c r="K699" s="3">
        <v>696</v>
      </c>
    </row>
    <row r="700" spans="1:11" ht="15" x14ac:dyDescent="0.35">
      <c r="A700" s="4">
        <f t="shared" si="10"/>
        <v>698</v>
      </c>
      <c r="B700" s="2"/>
      <c r="C700" s="5">
        <v>69.8</v>
      </c>
      <c r="D700" s="5">
        <v>69.8</v>
      </c>
      <c r="E700" s="5">
        <v>69.8</v>
      </c>
      <c r="F700" s="2"/>
      <c r="G700" s="2"/>
      <c r="H700" s="3"/>
      <c r="I700" s="3"/>
      <c r="J700" s="3"/>
      <c r="K700" s="3">
        <v>697</v>
      </c>
    </row>
    <row r="701" spans="1:11" ht="15" x14ac:dyDescent="0.35">
      <c r="A701" s="4">
        <f t="shared" si="10"/>
        <v>699</v>
      </c>
      <c r="B701" s="2"/>
      <c r="C701" s="5">
        <v>69.900000000000006</v>
      </c>
      <c r="D701" s="5">
        <v>69.900000000000006</v>
      </c>
      <c r="E701" s="5">
        <v>69.900000000000006</v>
      </c>
      <c r="F701" s="2"/>
      <c r="G701" s="2"/>
      <c r="H701" s="3"/>
      <c r="I701" s="3"/>
      <c r="J701" s="3"/>
      <c r="K701" s="3">
        <v>698</v>
      </c>
    </row>
    <row r="702" spans="1:11" ht="15" x14ac:dyDescent="0.35">
      <c r="A702" s="4">
        <f t="shared" si="10"/>
        <v>700</v>
      </c>
      <c r="B702" s="2"/>
      <c r="C702" s="5">
        <v>70</v>
      </c>
      <c r="D702" s="5">
        <v>70</v>
      </c>
      <c r="E702" s="5">
        <v>70</v>
      </c>
      <c r="F702" s="2"/>
      <c r="G702" s="2"/>
      <c r="H702" s="3"/>
      <c r="I702" s="3"/>
      <c r="J702" s="3"/>
      <c r="K702" s="3">
        <v>699</v>
      </c>
    </row>
    <row r="703" spans="1:11" ht="15" x14ac:dyDescent="0.35">
      <c r="A703" s="4">
        <f t="shared" si="10"/>
        <v>701</v>
      </c>
      <c r="B703" s="2"/>
      <c r="C703" s="5">
        <v>70.099999999999994</v>
      </c>
      <c r="D703" s="5">
        <v>70.099999999999994</v>
      </c>
      <c r="E703" s="5">
        <v>70.099999999999994</v>
      </c>
      <c r="F703" s="2"/>
      <c r="G703" s="2"/>
      <c r="H703" s="3"/>
      <c r="I703" s="3"/>
      <c r="J703" s="3"/>
      <c r="K703" s="3">
        <v>700</v>
      </c>
    </row>
    <row r="704" spans="1:11" ht="15" x14ac:dyDescent="0.35">
      <c r="A704" s="4">
        <f t="shared" si="10"/>
        <v>702</v>
      </c>
      <c r="B704" s="2"/>
      <c r="C704" s="5">
        <v>70.2</v>
      </c>
      <c r="D704" s="5">
        <v>70.2</v>
      </c>
      <c r="E704" s="5">
        <v>70.2</v>
      </c>
      <c r="F704" s="2"/>
      <c r="G704" s="2"/>
      <c r="H704" s="3"/>
      <c r="I704" s="3"/>
      <c r="J704" s="3"/>
      <c r="K704" s="3">
        <v>701</v>
      </c>
    </row>
    <row r="705" spans="1:11" ht="15" x14ac:dyDescent="0.35">
      <c r="A705" s="4">
        <f t="shared" si="10"/>
        <v>703</v>
      </c>
      <c r="B705" s="2"/>
      <c r="C705" s="5">
        <v>70.3</v>
      </c>
      <c r="D705" s="5">
        <v>70.3</v>
      </c>
      <c r="E705" s="5">
        <v>70.3</v>
      </c>
      <c r="F705" s="2"/>
      <c r="G705" s="2"/>
      <c r="H705" s="3"/>
      <c r="I705" s="3"/>
      <c r="J705" s="3"/>
      <c r="K705" s="3">
        <v>702</v>
      </c>
    </row>
    <row r="706" spans="1:11" ht="15" x14ac:dyDescent="0.35">
      <c r="A706" s="4">
        <f t="shared" si="10"/>
        <v>704</v>
      </c>
      <c r="B706" s="2"/>
      <c r="C706" s="5">
        <v>70.400000000000006</v>
      </c>
      <c r="D706" s="5">
        <v>70.400000000000006</v>
      </c>
      <c r="E706" s="5">
        <v>70.400000000000006</v>
      </c>
      <c r="F706" s="2"/>
      <c r="G706" s="2"/>
      <c r="H706" s="3"/>
      <c r="I706" s="3"/>
      <c r="J706" s="3"/>
      <c r="K706" s="3">
        <v>703</v>
      </c>
    </row>
    <row r="707" spans="1:11" ht="15" x14ac:dyDescent="0.35">
      <c r="A707" s="4">
        <f t="shared" si="10"/>
        <v>705</v>
      </c>
      <c r="B707" s="2"/>
      <c r="C707" s="5">
        <v>70.5</v>
      </c>
      <c r="D707" s="5">
        <v>70.5</v>
      </c>
      <c r="E707" s="5">
        <v>70.5</v>
      </c>
      <c r="F707" s="2"/>
      <c r="G707" s="2"/>
      <c r="H707" s="3"/>
      <c r="I707" s="3"/>
      <c r="J707" s="3"/>
      <c r="K707" s="3">
        <v>704</v>
      </c>
    </row>
    <row r="708" spans="1:11" ht="15" x14ac:dyDescent="0.35">
      <c r="A708" s="4">
        <f t="shared" si="10"/>
        <v>706</v>
      </c>
      <c r="B708" s="2"/>
      <c r="C708" s="5">
        <v>70.599999999999994</v>
      </c>
      <c r="D708" s="5">
        <v>70.599999999999994</v>
      </c>
      <c r="E708" s="5">
        <v>70.599999999999994</v>
      </c>
      <c r="F708" s="2"/>
      <c r="G708" s="2"/>
      <c r="H708" s="3"/>
      <c r="I708" s="3"/>
      <c r="J708" s="3"/>
      <c r="K708" s="3">
        <v>705</v>
      </c>
    </row>
    <row r="709" spans="1:11" ht="15" x14ac:dyDescent="0.35">
      <c r="A709" s="4">
        <f t="shared" ref="A709:A772" si="11">A708+1</f>
        <v>707</v>
      </c>
      <c r="B709" s="2"/>
      <c r="C709" s="5">
        <v>70.7</v>
      </c>
      <c r="D709" s="5">
        <v>70.7</v>
      </c>
      <c r="E709" s="5">
        <v>70.7</v>
      </c>
      <c r="F709" s="2"/>
      <c r="G709" s="2"/>
      <c r="H709" s="3"/>
      <c r="I709" s="3"/>
      <c r="J709" s="3"/>
      <c r="K709" s="3">
        <v>706</v>
      </c>
    </row>
    <row r="710" spans="1:11" ht="15" x14ac:dyDescent="0.35">
      <c r="A710" s="4">
        <f t="shared" si="11"/>
        <v>708</v>
      </c>
      <c r="B710" s="2"/>
      <c r="C710" s="5">
        <v>70.8</v>
      </c>
      <c r="D710" s="5">
        <v>70.8</v>
      </c>
      <c r="E710" s="5">
        <v>70.8</v>
      </c>
      <c r="F710" s="2"/>
      <c r="G710" s="2"/>
      <c r="H710" s="3"/>
      <c r="I710" s="3"/>
      <c r="J710" s="3"/>
      <c r="K710" s="3">
        <v>707</v>
      </c>
    </row>
    <row r="711" spans="1:11" ht="15" x14ac:dyDescent="0.35">
      <c r="A711" s="4">
        <f t="shared" si="11"/>
        <v>709</v>
      </c>
      <c r="B711" s="2"/>
      <c r="C711" s="5">
        <v>70.900000000000006</v>
      </c>
      <c r="D711" s="5">
        <v>70.900000000000006</v>
      </c>
      <c r="E711" s="5">
        <v>70.900000000000006</v>
      </c>
      <c r="F711" s="2"/>
      <c r="G711" s="2"/>
      <c r="H711" s="3"/>
      <c r="I711" s="3"/>
      <c r="J711" s="3"/>
      <c r="K711" s="3">
        <v>708</v>
      </c>
    </row>
    <row r="712" spans="1:11" ht="15" x14ac:dyDescent="0.35">
      <c r="A712" s="4">
        <f t="shared" si="11"/>
        <v>710</v>
      </c>
      <c r="B712" s="2"/>
      <c r="C712" s="5">
        <v>71</v>
      </c>
      <c r="D712" s="5">
        <v>71</v>
      </c>
      <c r="E712" s="5">
        <v>71</v>
      </c>
      <c r="F712" s="2"/>
      <c r="G712" s="2"/>
      <c r="H712" s="3"/>
      <c r="I712" s="3"/>
      <c r="J712" s="3"/>
      <c r="K712" s="3">
        <v>709</v>
      </c>
    </row>
    <row r="713" spans="1:11" ht="15" x14ac:dyDescent="0.35">
      <c r="A713" s="4">
        <f t="shared" si="11"/>
        <v>711</v>
      </c>
      <c r="B713" s="2"/>
      <c r="C713" s="5">
        <v>71.099999999999994</v>
      </c>
      <c r="D713" s="5">
        <v>71.099999999999994</v>
      </c>
      <c r="E713" s="5">
        <v>71.099999999999994</v>
      </c>
      <c r="F713" s="2"/>
      <c r="G713" s="2"/>
      <c r="H713" s="3"/>
      <c r="I713" s="3"/>
      <c r="J713" s="3"/>
      <c r="K713" s="3">
        <v>710</v>
      </c>
    </row>
    <row r="714" spans="1:11" ht="15" x14ac:dyDescent="0.35">
      <c r="A714" s="4">
        <f t="shared" si="11"/>
        <v>712</v>
      </c>
      <c r="B714" s="2"/>
      <c r="C714" s="5">
        <v>71.2</v>
      </c>
      <c r="D714" s="5">
        <v>71.2</v>
      </c>
      <c r="E714" s="5">
        <v>71.2</v>
      </c>
      <c r="F714" s="2"/>
      <c r="G714" s="2"/>
      <c r="H714" s="3"/>
      <c r="I714" s="3"/>
      <c r="J714" s="3"/>
      <c r="K714" s="3">
        <v>711</v>
      </c>
    </row>
    <row r="715" spans="1:11" ht="15" x14ac:dyDescent="0.35">
      <c r="A715" s="4">
        <f t="shared" si="11"/>
        <v>713</v>
      </c>
      <c r="B715" s="2"/>
      <c r="C715" s="5">
        <v>71.3</v>
      </c>
      <c r="D715" s="5">
        <v>71.3</v>
      </c>
      <c r="E715" s="5">
        <v>71.3</v>
      </c>
      <c r="F715" s="2"/>
      <c r="G715" s="2"/>
      <c r="H715" s="3"/>
      <c r="I715" s="3"/>
      <c r="J715" s="3"/>
      <c r="K715" s="3">
        <v>712</v>
      </c>
    </row>
    <row r="716" spans="1:11" ht="15" x14ac:dyDescent="0.35">
      <c r="A716" s="4">
        <f t="shared" si="11"/>
        <v>714</v>
      </c>
      <c r="B716" s="2"/>
      <c r="C716" s="5">
        <v>71.400000000000006</v>
      </c>
      <c r="D716" s="5">
        <v>71.400000000000006</v>
      </c>
      <c r="E716" s="5">
        <v>71.400000000000006</v>
      </c>
      <c r="F716" s="2"/>
      <c r="G716" s="2"/>
      <c r="H716" s="3"/>
      <c r="I716" s="3"/>
      <c r="J716" s="3"/>
      <c r="K716" s="3">
        <v>713</v>
      </c>
    </row>
    <row r="717" spans="1:11" ht="15" x14ac:dyDescent="0.35">
      <c r="A717" s="4">
        <f t="shared" si="11"/>
        <v>715</v>
      </c>
      <c r="B717" s="2"/>
      <c r="C717" s="5">
        <v>71.5</v>
      </c>
      <c r="D717" s="5">
        <v>71.5</v>
      </c>
      <c r="E717" s="5">
        <v>71.5</v>
      </c>
      <c r="F717" s="2"/>
      <c r="G717" s="2"/>
      <c r="H717" s="3"/>
      <c r="I717" s="3"/>
      <c r="J717" s="3"/>
      <c r="K717" s="3">
        <v>714</v>
      </c>
    </row>
    <row r="718" spans="1:11" ht="15" x14ac:dyDescent="0.35">
      <c r="A718" s="4">
        <f t="shared" si="11"/>
        <v>716</v>
      </c>
      <c r="B718" s="2"/>
      <c r="C718" s="5">
        <v>71.599999999999994</v>
      </c>
      <c r="D718" s="5">
        <v>71.599999999999994</v>
      </c>
      <c r="E718" s="5">
        <v>71.599999999999994</v>
      </c>
      <c r="F718" s="2"/>
      <c r="G718" s="2"/>
      <c r="H718" s="3"/>
      <c r="I718" s="3"/>
      <c r="J718" s="3"/>
      <c r="K718" s="3">
        <v>715</v>
      </c>
    </row>
    <row r="719" spans="1:11" ht="15" x14ac:dyDescent="0.35">
      <c r="A719" s="4">
        <f t="shared" si="11"/>
        <v>717</v>
      </c>
      <c r="B719" s="2"/>
      <c r="C719" s="5">
        <v>71.7</v>
      </c>
      <c r="D719" s="5">
        <v>71.7</v>
      </c>
      <c r="E719" s="5">
        <v>71.7</v>
      </c>
      <c r="F719" s="2"/>
      <c r="G719" s="2"/>
      <c r="H719" s="3"/>
      <c r="I719" s="3"/>
      <c r="J719" s="3"/>
      <c r="K719" s="3">
        <v>716</v>
      </c>
    </row>
    <row r="720" spans="1:11" ht="15" x14ac:dyDescent="0.35">
      <c r="A720" s="4">
        <f t="shared" si="11"/>
        <v>718</v>
      </c>
      <c r="B720" s="2"/>
      <c r="C720" s="5">
        <v>71.8</v>
      </c>
      <c r="D720" s="5">
        <v>71.8</v>
      </c>
      <c r="E720" s="5">
        <v>71.8</v>
      </c>
      <c r="F720" s="2"/>
      <c r="G720" s="2"/>
      <c r="H720" s="3"/>
      <c r="I720" s="3"/>
      <c r="J720" s="3"/>
      <c r="K720" s="3">
        <v>717</v>
      </c>
    </row>
    <row r="721" spans="1:11" ht="15" x14ac:dyDescent="0.35">
      <c r="A721" s="4">
        <f t="shared" si="11"/>
        <v>719</v>
      </c>
      <c r="B721" s="2"/>
      <c r="C721" s="5">
        <v>71.900000000000006</v>
      </c>
      <c r="D721" s="5">
        <v>71.900000000000006</v>
      </c>
      <c r="E721" s="5">
        <v>71.900000000000006</v>
      </c>
      <c r="F721" s="2"/>
      <c r="G721" s="2"/>
      <c r="H721" s="3"/>
      <c r="I721" s="3"/>
      <c r="J721" s="3"/>
      <c r="K721" s="3">
        <v>718</v>
      </c>
    </row>
    <row r="722" spans="1:11" ht="15" x14ac:dyDescent="0.35">
      <c r="A722" s="4">
        <f t="shared" si="11"/>
        <v>720</v>
      </c>
      <c r="B722" s="2"/>
      <c r="C722" s="5">
        <v>72</v>
      </c>
      <c r="D722" s="5">
        <v>72</v>
      </c>
      <c r="E722" s="5">
        <v>72</v>
      </c>
      <c r="F722" s="2"/>
      <c r="G722" s="2"/>
      <c r="H722" s="3"/>
      <c r="I722" s="3"/>
      <c r="J722" s="3"/>
      <c r="K722" s="3">
        <v>719</v>
      </c>
    </row>
    <row r="723" spans="1:11" ht="15" x14ac:dyDescent="0.35">
      <c r="A723" s="4">
        <f t="shared" si="11"/>
        <v>721</v>
      </c>
      <c r="B723" s="2"/>
      <c r="C723" s="5">
        <v>72.099999999999994</v>
      </c>
      <c r="D723" s="5">
        <v>72.099999999999994</v>
      </c>
      <c r="E723" s="5">
        <v>72.099999999999994</v>
      </c>
      <c r="F723" s="2"/>
      <c r="G723" s="2"/>
      <c r="H723" s="3"/>
      <c r="I723" s="3"/>
      <c r="J723" s="3"/>
      <c r="K723" s="3">
        <v>720</v>
      </c>
    </row>
    <row r="724" spans="1:11" ht="15" x14ac:dyDescent="0.35">
      <c r="A724" s="4">
        <f t="shared" si="11"/>
        <v>722</v>
      </c>
      <c r="B724" s="2"/>
      <c r="C724" s="5">
        <v>72.2</v>
      </c>
      <c r="D724" s="5">
        <v>72.2</v>
      </c>
      <c r="E724" s="5">
        <v>72.2</v>
      </c>
      <c r="F724" s="2"/>
      <c r="G724" s="2"/>
      <c r="H724" s="3"/>
      <c r="I724" s="3"/>
      <c r="J724" s="3"/>
      <c r="K724" s="3">
        <v>721</v>
      </c>
    </row>
    <row r="725" spans="1:11" ht="15" x14ac:dyDescent="0.35">
      <c r="A725" s="4">
        <f t="shared" si="11"/>
        <v>723</v>
      </c>
      <c r="B725" s="2"/>
      <c r="C725" s="5">
        <v>72.3</v>
      </c>
      <c r="D725" s="5">
        <v>72.3</v>
      </c>
      <c r="E725" s="5">
        <v>72.3</v>
      </c>
      <c r="F725" s="2"/>
      <c r="G725" s="2"/>
      <c r="H725" s="3"/>
      <c r="I725" s="3"/>
      <c r="J725" s="3"/>
      <c r="K725" s="3">
        <v>722</v>
      </c>
    </row>
    <row r="726" spans="1:11" ht="15" x14ac:dyDescent="0.35">
      <c r="A726" s="4">
        <f t="shared" si="11"/>
        <v>724</v>
      </c>
      <c r="B726" s="2"/>
      <c r="C726" s="5">
        <v>72.400000000000006</v>
      </c>
      <c r="D726" s="5">
        <v>72.400000000000006</v>
      </c>
      <c r="E726" s="5">
        <v>72.400000000000006</v>
      </c>
      <c r="F726" s="2"/>
      <c r="G726" s="2"/>
      <c r="H726" s="3"/>
      <c r="I726" s="3"/>
      <c r="J726" s="3"/>
      <c r="K726" s="3">
        <v>723</v>
      </c>
    </row>
    <row r="727" spans="1:11" ht="15" x14ac:dyDescent="0.35">
      <c r="A727" s="4">
        <f t="shared" si="11"/>
        <v>725</v>
      </c>
      <c r="B727" s="2"/>
      <c r="C727" s="5">
        <v>72.5</v>
      </c>
      <c r="D727" s="5">
        <v>72.5</v>
      </c>
      <c r="E727" s="5">
        <v>72.5</v>
      </c>
      <c r="F727" s="2"/>
      <c r="G727" s="2"/>
      <c r="H727" s="3"/>
      <c r="I727" s="3"/>
      <c r="J727" s="3"/>
      <c r="K727" s="3">
        <v>724</v>
      </c>
    </row>
    <row r="728" spans="1:11" ht="15" x14ac:dyDescent="0.35">
      <c r="A728" s="4">
        <f t="shared" si="11"/>
        <v>726</v>
      </c>
      <c r="B728" s="2"/>
      <c r="C728" s="5">
        <v>72.599999999999994</v>
      </c>
      <c r="D728" s="5">
        <v>72.599999999999994</v>
      </c>
      <c r="E728" s="5">
        <v>72.599999999999994</v>
      </c>
      <c r="F728" s="2"/>
      <c r="G728" s="2"/>
      <c r="H728" s="3"/>
      <c r="I728" s="3"/>
      <c r="J728" s="3"/>
      <c r="K728" s="3">
        <v>725</v>
      </c>
    </row>
    <row r="729" spans="1:11" ht="15" x14ac:dyDescent="0.35">
      <c r="A729" s="4">
        <f t="shared" si="11"/>
        <v>727</v>
      </c>
      <c r="B729" s="2"/>
      <c r="C729" s="5">
        <v>72.7</v>
      </c>
      <c r="D729" s="5">
        <v>72.7</v>
      </c>
      <c r="E729" s="5">
        <v>72.7</v>
      </c>
      <c r="F729" s="2"/>
      <c r="G729" s="2"/>
      <c r="H729" s="3"/>
      <c r="I729" s="3"/>
      <c r="J729" s="3"/>
      <c r="K729" s="3">
        <v>726</v>
      </c>
    </row>
    <row r="730" spans="1:11" ht="15" x14ac:dyDescent="0.35">
      <c r="A730" s="4">
        <f t="shared" si="11"/>
        <v>728</v>
      </c>
      <c r="B730" s="2"/>
      <c r="C730" s="5">
        <v>72.8</v>
      </c>
      <c r="D730" s="5">
        <v>72.8</v>
      </c>
      <c r="E730" s="5">
        <v>72.8</v>
      </c>
      <c r="F730" s="2"/>
      <c r="G730" s="2"/>
      <c r="H730" s="3"/>
      <c r="I730" s="3"/>
      <c r="J730" s="3"/>
      <c r="K730" s="3">
        <v>727</v>
      </c>
    </row>
    <row r="731" spans="1:11" ht="15" x14ac:dyDescent="0.35">
      <c r="A731" s="4">
        <f t="shared" si="11"/>
        <v>729</v>
      </c>
      <c r="B731" s="2"/>
      <c r="C731" s="5">
        <v>72.900000000000006</v>
      </c>
      <c r="D731" s="5">
        <v>72.900000000000006</v>
      </c>
      <c r="E731" s="5">
        <v>72.900000000000006</v>
      </c>
      <c r="F731" s="2"/>
      <c r="G731" s="2"/>
      <c r="H731" s="3"/>
      <c r="I731" s="3"/>
      <c r="J731" s="3"/>
      <c r="K731" s="3">
        <v>728</v>
      </c>
    </row>
    <row r="732" spans="1:11" ht="15" x14ac:dyDescent="0.35">
      <c r="A732" s="4">
        <f t="shared" si="11"/>
        <v>730</v>
      </c>
      <c r="B732" s="2"/>
      <c r="C732" s="5">
        <v>73</v>
      </c>
      <c r="D732" s="5">
        <v>73</v>
      </c>
      <c r="E732" s="5">
        <v>73</v>
      </c>
      <c r="F732" s="2"/>
      <c r="G732" s="2"/>
      <c r="H732" s="3"/>
      <c r="I732" s="3"/>
      <c r="J732" s="3"/>
      <c r="K732" s="3">
        <v>729</v>
      </c>
    </row>
    <row r="733" spans="1:11" ht="15" x14ac:dyDescent="0.35">
      <c r="A733" s="4">
        <f t="shared" si="11"/>
        <v>731</v>
      </c>
      <c r="B733" s="2"/>
      <c r="C733" s="5">
        <v>73.099999999999994</v>
      </c>
      <c r="D733" s="5">
        <v>73.099999999999994</v>
      </c>
      <c r="E733" s="5">
        <v>73.099999999999994</v>
      </c>
      <c r="F733" s="2"/>
      <c r="G733" s="2"/>
      <c r="H733" s="3"/>
      <c r="I733" s="3"/>
      <c r="J733" s="3"/>
      <c r="K733" s="3">
        <v>730</v>
      </c>
    </row>
    <row r="734" spans="1:11" ht="15" x14ac:dyDescent="0.35">
      <c r="A734" s="4">
        <f t="shared" si="11"/>
        <v>732</v>
      </c>
      <c r="B734" s="2"/>
      <c r="C734" s="5">
        <v>73.2</v>
      </c>
      <c r="D734" s="5">
        <v>73.2</v>
      </c>
      <c r="E734" s="5">
        <v>73.2</v>
      </c>
      <c r="F734" s="2"/>
      <c r="G734" s="2"/>
      <c r="H734" s="3"/>
      <c r="I734" s="3"/>
      <c r="J734" s="3"/>
      <c r="K734" s="3">
        <v>731</v>
      </c>
    </row>
    <row r="735" spans="1:11" ht="15" x14ac:dyDescent="0.35">
      <c r="A735" s="4">
        <f t="shared" si="11"/>
        <v>733</v>
      </c>
      <c r="B735" s="2"/>
      <c r="C735" s="5">
        <v>73.3</v>
      </c>
      <c r="D735" s="5">
        <v>73.3</v>
      </c>
      <c r="E735" s="5">
        <v>73.3</v>
      </c>
      <c r="F735" s="2"/>
      <c r="G735" s="2"/>
      <c r="H735" s="3"/>
      <c r="I735" s="3"/>
      <c r="J735" s="3"/>
      <c r="K735" s="3">
        <v>732</v>
      </c>
    </row>
    <row r="736" spans="1:11" ht="15" x14ac:dyDescent="0.35">
      <c r="A736" s="4">
        <f t="shared" si="11"/>
        <v>734</v>
      </c>
      <c r="B736" s="2"/>
      <c r="C736" s="5">
        <v>73.400000000000006</v>
      </c>
      <c r="D736" s="5">
        <v>73.400000000000006</v>
      </c>
      <c r="E736" s="5">
        <v>73.400000000000006</v>
      </c>
      <c r="F736" s="2"/>
      <c r="G736" s="2"/>
      <c r="H736" s="3"/>
      <c r="I736" s="3"/>
      <c r="J736" s="3"/>
      <c r="K736" s="3">
        <v>733</v>
      </c>
    </row>
    <row r="737" spans="1:11" ht="15" x14ac:dyDescent="0.35">
      <c r="A737" s="4">
        <f t="shared" si="11"/>
        <v>735</v>
      </c>
      <c r="B737" s="2"/>
      <c r="C737" s="5">
        <v>73.5</v>
      </c>
      <c r="D737" s="5">
        <v>73.5</v>
      </c>
      <c r="E737" s="5">
        <v>73.5</v>
      </c>
      <c r="F737" s="2"/>
      <c r="G737" s="2"/>
      <c r="H737" s="3"/>
      <c r="I737" s="3"/>
      <c r="J737" s="3"/>
      <c r="K737" s="3">
        <v>734</v>
      </c>
    </row>
    <row r="738" spans="1:11" ht="15" x14ac:dyDescent="0.35">
      <c r="A738" s="4">
        <f t="shared" si="11"/>
        <v>736</v>
      </c>
      <c r="B738" s="2"/>
      <c r="C738" s="5">
        <v>73.599999999999994</v>
      </c>
      <c r="D738" s="5">
        <v>73.599999999999994</v>
      </c>
      <c r="E738" s="5">
        <v>73.599999999999994</v>
      </c>
      <c r="F738" s="2"/>
      <c r="G738" s="2"/>
      <c r="H738" s="3"/>
      <c r="I738" s="3"/>
      <c r="J738" s="3"/>
      <c r="K738" s="3">
        <v>735</v>
      </c>
    </row>
    <row r="739" spans="1:11" ht="15" x14ac:dyDescent="0.35">
      <c r="A739" s="4">
        <f t="shared" si="11"/>
        <v>737</v>
      </c>
      <c r="B739" s="2"/>
      <c r="C739" s="5">
        <v>73.7</v>
      </c>
      <c r="D739" s="5">
        <v>73.7</v>
      </c>
      <c r="E739" s="5">
        <v>73.7</v>
      </c>
      <c r="F739" s="2"/>
      <c r="G739" s="2"/>
      <c r="H739" s="3"/>
      <c r="I739" s="3"/>
      <c r="J739" s="3"/>
      <c r="K739" s="3">
        <v>736</v>
      </c>
    </row>
    <row r="740" spans="1:11" ht="15" x14ac:dyDescent="0.35">
      <c r="A740" s="4">
        <f t="shared" si="11"/>
        <v>738</v>
      </c>
      <c r="B740" s="2"/>
      <c r="C740" s="5">
        <v>73.8</v>
      </c>
      <c r="D740" s="5">
        <v>73.8</v>
      </c>
      <c r="E740" s="5">
        <v>73.8</v>
      </c>
      <c r="F740" s="2"/>
      <c r="G740" s="2"/>
      <c r="H740" s="3"/>
      <c r="I740" s="3"/>
      <c r="J740" s="3"/>
      <c r="K740" s="3">
        <v>737</v>
      </c>
    </row>
    <row r="741" spans="1:11" ht="15" x14ac:dyDescent="0.35">
      <c r="A741" s="4">
        <f t="shared" si="11"/>
        <v>739</v>
      </c>
      <c r="B741" s="2"/>
      <c r="C741" s="5">
        <v>73.900000000000006</v>
      </c>
      <c r="D741" s="5">
        <v>73.900000000000006</v>
      </c>
      <c r="E741" s="5">
        <v>73.900000000000006</v>
      </c>
      <c r="F741" s="2"/>
      <c r="G741" s="2"/>
      <c r="H741" s="3"/>
      <c r="I741" s="3"/>
      <c r="J741" s="3"/>
      <c r="K741" s="3">
        <v>738</v>
      </c>
    </row>
    <row r="742" spans="1:11" ht="15" x14ac:dyDescent="0.35">
      <c r="A742" s="4">
        <f t="shared" si="11"/>
        <v>740</v>
      </c>
      <c r="B742" s="2"/>
      <c r="C742" s="5">
        <v>74</v>
      </c>
      <c r="D742" s="5">
        <v>74</v>
      </c>
      <c r="E742" s="5">
        <v>74</v>
      </c>
      <c r="F742" s="2"/>
      <c r="G742" s="2"/>
      <c r="H742" s="3"/>
      <c r="I742" s="3"/>
      <c r="J742" s="3"/>
      <c r="K742" s="3">
        <v>739</v>
      </c>
    </row>
    <row r="743" spans="1:11" ht="15" x14ac:dyDescent="0.35">
      <c r="A743" s="4">
        <f t="shared" si="11"/>
        <v>741</v>
      </c>
      <c r="B743" s="2"/>
      <c r="C743" s="5">
        <v>74.099999999999994</v>
      </c>
      <c r="D743" s="5">
        <v>74.099999999999994</v>
      </c>
      <c r="E743" s="5">
        <v>74.099999999999994</v>
      </c>
      <c r="F743" s="2"/>
      <c r="G743" s="2"/>
      <c r="H743" s="3"/>
      <c r="I743" s="3"/>
      <c r="J743" s="3"/>
      <c r="K743" s="3">
        <v>740</v>
      </c>
    </row>
    <row r="744" spans="1:11" ht="15" x14ac:dyDescent="0.35">
      <c r="A744" s="4">
        <f t="shared" si="11"/>
        <v>742</v>
      </c>
      <c r="B744" s="2"/>
      <c r="C744" s="5">
        <v>74.2</v>
      </c>
      <c r="D744" s="5">
        <v>74.2</v>
      </c>
      <c r="E744" s="5">
        <v>74.2</v>
      </c>
      <c r="F744" s="2"/>
      <c r="G744" s="2"/>
      <c r="H744" s="3"/>
      <c r="I744" s="3"/>
      <c r="J744" s="3"/>
      <c r="K744" s="3">
        <v>741</v>
      </c>
    </row>
    <row r="745" spans="1:11" ht="15" x14ac:dyDescent="0.35">
      <c r="A745" s="4">
        <f t="shared" si="11"/>
        <v>743</v>
      </c>
      <c r="B745" s="2"/>
      <c r="C745" s="5">
        <v>74.3</v>
      </c>
      <c r="D745" s="5">
        <v>74.3</v>
      </c>
      <c r="E745" s="5">
        <v>74.3</v>
      </c>
      <c r="F745" s="2"/>
      <c r="G745" s="2"/>
      <c r="H745" s="3"/>
      <c r="I745" s="3"/>
      <c r="J745" s="3"/>
      <c r="K745" s="3">
        <v>742</v>
      </c>
    </row>
    <row r="746" spans="1:11" ht="15" x14ac:dyDescent="0.35">
      <c r="A746" s="4">
        <f t="shared" si="11"/>
        <v>744</v>
      </c>
      <c r="B746" s="2"/>
      <c r="C746" s="5">
        <v>74.400000000000006</v>
      </c>
      <c r="D746" s="5">
        <v>74.400000000000006</v>
      </c>
      <c r="E746" s="5">
        <v>74.400000000000006</v>
      </c>
      <c r="F746" s="2"/>
      <c r="G746" s="2"/>
      <c r="H746" s="3"/>
      <c r="I746" s="3"/>
      <c r="J746" s="3"/>
      <c r="K746" s="3">
        <v>743</v>
      </c>
    </row>
    <row r="747" spans="1:11" ht="15" x14ac:dyDescent="0.35">
      <c r="A747" s="4">
        <f t="shared" si="11"/>
        <v>745</v>
      </c>
      <c r="B747" s="2"/>
      <c r="C747" s="5">
        <v>74.5</v>
      </c>
      <c r="D747" s="5">
        <v>74.5</v>
      </c>
      <c r="E747" s="5">
        <v>74.5</v>
      </c>
      <c r="F747" s="2"/>
      <c r="G747" s="2"/>
      <c r="H747" s="3"/>
      <c r="I747" s="3"/>
      <c r="J747" s="3"/>
      <c r="K747" s="3">
        <v>744</v>
      </c>
    </row>
    <row r="748" spans="1:11" ht="15" x14ac:dyDescent="0.35">
      <c r="A748" s="4">
        <f t="shared" si="11"/>
        <v>746</v>
      </c>
      <c r="B748" s="2"/>
      <c r="C748" s="5">
        <v>74.599999999999994</v>
      </c>
      <c r="D748" s="5">
        <v>74.599999999999994</v>
      </c>
      <c r="E748" s="5">
        <v>74.599999999999994</v>
      </c>
      <c r="F748" s="2"/>
      <c r="G748" s="2"/>
      <c r="H748" s="3"/>
      <c r="I748" s="3"/>
      <c r="J748" s="3"/>
      <c r="K748" s="3">
        <v>745</v>
      </c>
    </row>
    <row r="749" spans="1:11" ht="15" x14ac:dyDescent="0.35">
      <c r="A749" s="4">
        <f t="shared" si="11"/>
        <v>747</v>
      </c>
      <c r="B749" s="2"/>
      <c r="C749" s="5">
        <v>74.7</v>
      </c>
      <c r="D749" s="5">
        <v>74.7</v>
      </c>
      <c r="E749" s="5">
        <v>74.7</v>
      </c>
      <c r="F749" s="2"/>
      <c r="G749" s="2"/>
      <c r="H749" s="3"/>
      <c r="I749" s="3"/>
      <c r="J749" s="3"/>
      <c r="K749" s="3">
        <v>746</v>
      </c>
    </row>
    <row r="750" spans="1:11" ht="15" x14ac:dyDescent="0.35">
      <c r="A750" s="4">
        <f t="shared" si="11"/>
        <v>748</v>
      </c>
      <c r="B750" s="2"/>
      <c r="C750" s="5">
        <v>74.8</v>
      </c>
      <c r="D750" s="5">
        <v>74.8</v>
      </c>
      <c r="E750" s="5">
        <v>74.8</v>
      </c>
      <c r="F750" s="2"/>
      <c r="G750" s="2"/>
      <c r="H750" s="3"/>
      <c r="I750" s="3"/>
      <c r="J750" s="3"/>
      <c r="K750" s="3">
        <v>747</v>
      </c>
    </row>
    <row r="751" spans="1:11" ht="15" x14ac:dyDescent="0.35">
      <c r="A751" s="4">
        <f t="shared" si="11"/>
        <v>749</v>
      </c>
      <c r="B751" s="2"/>
      <c r="C751" s="5">
        <v>74.900000000000006</v>
      </c>
      <c r="D751" s="5">
        <v>74.900000000000006</v>
      </c>
      <c r="E751" s="5">
        <v>74.900000000000006</v>
      </c>
      <c r="F751" s="2"/>
      <c r="G751" s="2"/>
      <c r="H751" s="3"/>
      <c r="I751" s="3"/>
      <c r="J751" s="3"/>
      <c r="K751" s="3">
        <v>748</v>
      </c>
    </row>
    <row r="752" spans="1:11" ht="15" x14ac:dyDescent="0.35">
      <c r="A752" s="4">
        <f t="shared" si="11"/>
        <v>750</v>
      </c>
      <c r="B752" s="2"/>
      <c r="C752" s="5">
        <v>75</v>
      </c>
      <c r="D752" s="5">
        <v>75</v>
      </c>
      <c r="E752" s="5">
        <v>75</v>
      </c>
      <c r="F752" s="2"/>
      <c r="G752" s="2"/>
      <c r="H752" s="3"/>
      <c r="I752" s="3"/>
      <c r="J752" s="3"/>
      <c r="K752" s="3">
        <v>749</v>
      </c>
    </row>
    <row r="753" spans="1:11" ht="15" x14ac:dyDescent="0.35">
      <c r="A753" s="4">
        <f t="shared" si="11"/>
        <v>751</v>
      </c>
      <c r="B753" s="2"/>
      <c r="C753" s="5">
        <v>75.099999999999994</v>
      </c>
      <c r="D753" s="5">
        <v>75.099999999999994</v>
      </c>
      <c r="E753" s="5">
        <v>75.099999999999994</v>
      </c>
      <c r="F753" s="2"/>
      <c r="G753" s="2"/>
      <c r="H753" s="3"/>
      <c r="I753" s="3"/>
      <c r="J753" s="3"/>
      <c r="K753" s="3">
        <v>750</v>
      </c>
    </row>
    <row r="754" spans="1:11" ht="15" x14ac:dyDescent="0.35">
      <c r="A754" s="4">
        <f t="shared" si="11"/>
        <v>752</v>
      </c>
      <c r="B754" s="2"/>
      <c r="C754" s="5">
        <v>75.2</v>
      </c>
      <c r="D754" s="5">
        <v>75.2</v>
      </c>
      <c r="E754" s="5">
        <v>75.2</v>
      </c>
      <c r="F754" s="2"/>
      <c r="G754" s="2"/>
      <c r="H754" s="3"/>
      <c r="I754" s="3"/>
      <c r="J754" s="3"/>
      <c r="K754" s="3">
        <v>751</v>
      </c>
    </row>
    <row r="755" spans="1:11" ht="15" x14ac:dyDescent="0.35">
      <c r="A755" s="4">
        <f t="shared" si="11"/>
        <v>753</v>
      </c>
      <c r="B755" s="2"/>
      <c r="C755" s="5">
        <v>75.3</v>
      </c>
      <c r="D755" s="5">
        <v>75.3</v>
      </c>
      <c r="E755" s="5">
        <v>75.3</v>
      </c>
      <c r="F755" s="2"/>
      <c r="G755" s="2"/>
      <c r="H755" s="3"/>
      <c r="I755" s="3"/>
      <c r="J755" s="3"/>
      <c r="K755" s="3">
        <v>752</v>
      </c>
    </row>
    <row r="756" spans="1:11" ht="15" x14ac:dyDescent="0.35">
      <c r="A756" s="4">
        <f t="shared" si="11"/>
        <v>754</v>
      </c>
      <c r="B756" s="2"/>
      <c r="C756" s="5">
        <v>75.400000000000006</v>
      </c>
      <c r="D756" s="5">
        <v>75.400000000000006</v>
      </c>
      <c r="E756" s="5">
        <v>75.400000000000006</v>
      </c>
      <c r="F756" s="2"/>
      <c r="G756" s="2"/>
      <c r="H756" s="3"/>
      <c r="I756" s="3"/>
      <c r="J756" s="3"/>
      <c r="K756" s="3">
        <v>753</v>
      </c>
    </row>
    <row r="757" spans="1:11" ht="15" x14ac:dyDescent="0.35">
      <c r="A757" s="4">
        <f t="shared" si="11"/>
        <v>755</v>
      </c>
      <c r="B757" s="2"/>
      <c r="C757" s="5">
        <v>75.5</v>
      </c>
      <c r="D757" s="5">
        <v>75.5</v>
      </c>
      <c r="E757" s="5">
        <v>75.5</v>
      </c>
      <c r="F757" s="2"/>
      <c r="G757" s="2"/>
      <c r="H757" s="3"/>
      <c r="I757" s="3"/>
      <c r="J757" s="3"/>
      <c r="K757" s="3">
        <v>754</v>
      </c>
    </row>
    <row r="758" spans="1:11" ht="15" x14ac:dyDescent="0.35">
      <c r="A758" s="4">
        <f t="shared" si="11"/>
        <v>756</v>
      </c>
      <c r="B758" s="2"/>
      <c r="C758" s="5">
        <v>75.599999999999994</v>
      </c>
      <c r="D758" s="5">
        <v>75.599999999999994</v>
      </c>
      <c r="E758" s="5">
        <v>75.599999999999994</v>
      </c>
      <c r="F758" s="2"/>
      <c r="G758" s="2"/>
      <c r="H758" s="3"/>
      <c r="I758" s="3"/>
      <c r="J758" s="3"/>
      <c r="K758" s="3">
        <v>755</v>
      </c>
    </row>
    <row r="759" spans="1:11" ht="15" x14ac:dyDescent="0.35">
      <c r="A759" s="4">
        <f t="shared" si="11"/>
        <v>757</v>
      </c>
      <c r="B759" s="2"/>
      <c r="C759" s="5">
        <v>75.7</v>
      </c>
      <c r="D759" s="5">
        <v>75.7</v>
      </c>
      <c r="E759" s="5">
        <v>75.7</v>
      </c>
      <c r="F759" s="2"/>
      <c r="G759" s="2"/>
      <c r="H759" s="3"/>
      <c r="I759" s="3"/>
      <c r="J759" s="3"/>
      <c r="K759" s="3">
        <v>756</v>
      </c>
    </row>
    <row r="760" spans="1:11" ht="15" x14ac:dyDescent="0.35">
      <c r="A760" s="4">
        <f t="shared" si="11"/>
        <v>758</v>
      </c>
      <c r="B760" s="2"/>
      <c r="C760" s="5">
        <v>75.8</v>
      </c>
      <c r="D760" s="5">
        <v>75.8</v>
      </c>
      <c r="E760" s="5">
        <v>75.8</v>
      </c>
      <c r="F760" s="2"/>
      <c r="G760" s="2"/>
      <c r="H760" s="3"/>
      <c r="I760" s="3"/>
      <c r="J760" s="3"/>
      <c r="K760" s="3">
        <v>757</v>
      </c>
    </row>
    <row r="761" spans="1:11" ht="15" x14ac:dyDescent="0.35">
      <c r="A761" s="4">
        <f t="shared" si="11"/>
        <v>759</v>
      </c>
      <c r="B761" s="2"/>
      <c r="C761" s="5">
        <v>75.900000000000006</v>
      </c>
      <c r="D761" s="5">
        <v>75.900000000000006</v>
      </c>
      <c r="E761" s="5">
        <v>75.900000000000006</v>
      </c>
      <c r="F761" s="2"/>
      <c r="G761" s="2"/>
      <c r="H761" s="3"/>
      <c r="I761" s="3"/>
      <c r="J761" s="3"/>
      <c r="K761" s="3">
        <v>758</v>
      </c>
    </row>
    <row r="762" spans="1:11" ht="15" x14ac:dyDescent="0.35">
      <c r="A762" s="4">
        <f t="shared" si="11"/>
        <v>760</v>
      </c>
      <c r="B762" s="2"/>
      <c r="C762" s="5">
        <v>76</v>
      </c>
      <c r="D762" s="5">
        <v>76</v>
      </c>
      <c r="E762" s="5">
        <v>76</v>
      </c>
      <c r="F762" s="2"/>
      <c r="G762" s="2"/>
      <c r="H762" s="3"/>
      <c r="I762" s="3"/>
      <c r="J762" s="3"/>
      <c r="K762" s="3">
        <v>759</v>
      </c>
    </row>
    <row r="763" spans="1:11" ht="15" x14ac:dyDescent="0.35">
      <c r="A763" s="4">
        <f t="shared" si="11"/>
        <v>761</v>
      </c>
      <c r="B763" s="2"/>
      <c r="C763" s="5">
        <v>76.099999999999994</v>
      </c>
      <c r="D763" s="5">
        <v>76.099999999999994</v>
      </c>
      <c r="E763" s="5">
        <v>76.099999999999994</v>
      </c>
      <c r="F763" s="2"/>
      <c r="G763" s="2"/>
      <c r="H763" s="3"/>
      <c r="I763" s="3"/>
      <c r="J763" s="3"/>
      <c r="K763" s="3">
        <v>760</v>
      </c>
    </row>
    <row r="764" spans="1:11" ht="15" x14ac:dyDescent="0.35">
      <c r="A764" s="4">
        <f t="shared" si="11"/>
        <v>762</v>
      </c>
      <c r="B764" s="2"/>
      <c r="C764" s="5">
        <v>76.2</v>
      </c>
      <c r="D764" s="5">
        <v>76.2</v>
      </c>
      <c r="E764" s="5">
        <v>76.2</v>
      </c>
      <c r="F764" s="2"/>
      <c r="G764" s="2"/>
      <c r="H764" s="3"/>
      <c r="I764" s="3"/>
      <c r="J764" s="3"/>
      <c r="K764" s="3">
        <v>761</v>
      </c>
    </row>
    <row r="765" spans="1:11" ht="15" x14ac:dyDescent="0.35">
      <c r="A765" s="4">
        <f t="shared" si="11"/>
        <v>763</v>
      </c>
      <c r="B765" s="2"/>
      <c r="C765" s="5">
        <v>76.3</v>
      </c>
      <c r="D765" s="5">
        <v>76.3</v>
      </c>
      <c r="E765" s="5">
        <v>76.3</v>
      </c>
      <c r="F765" s="2"/>
      <c r="G765" s="2"/>
      <c r="H765" s="3"/>
      <c r="I765" s="3"/>
      <c r="J765" s="3"/>
      <c r="K765" s="3">
        <v>762</v>
      </c>
    </row>
    <row r="766" spans="1:11" ht="15" x14ac:dyDescent="0.35">
      <c r="A766" s="4">
        <f t="shared" si="11"/>
        <v>764</v>
      </c>
      <c r="B766" s="2"/>
      <c r="C766" s="5">
        <v>76.400000000000006</v>
      </c>
      <c r="D766" s="5">
        <v>76.400000000000006</v>
      </c>
      <c r="E766" s="5">
        <v>76.400000000000006</v>
      </c>
      <c r="F766" s="2"/>
      <c r="G766" s="2"/>
      <c r="H766" s="3"/>
      <c r="I766" s="3"/>
      <c r="J766" s="3"/>
      <c r="K766" s="3">
        <v>763</v>
      </c>
    </row>
    <row r="767" spans="1:11" ht="15" x14ac:dyDescent="0.35">
      <c r="A767" s="4">
        <f t="shared" si="11"/>
        <v>765</v>
      </c>
      <c r="B767" s="2"/>
      <c r="C767" s="5">
        <v>76.5</v>
      </c>
      <c r="D767" s="5">
        <v>76.5</v>
      </c>
      <c r="E767" s="5">
        <v>76.5</v>
      </c>
      <c r="F767" s="2"/>
      <c r="G767" s="2"/>
      <c r="H767" s="3"/>
      <c r="I767" s="3"/>
      <c r="J767" s="3"/>
      <c r="K767" s="3">
        <v>764</v>
      </c>
    </row>
    <row r="768" spans="1:11" ht="15" x14ac:dyDescent="0.35">
      <c r="A768" s="4">
        <f t="shared" si="11"/>
        <v>766</v>
      </c>
      <c r="B768" s="2"/>
      <c r="C768" s="5">
        <v>76.599999999999994</v>
      </c>
      <c r="D768" s="5">
        <v>76.599999999999994</v>
      </c>
      <c r="E768" s="5">
        <v>76.599999999999994</v>
      </c>
      <c r="F768" s="2"/>
      <c r="G768" s="2"/>
      <c r="H768" s="3"/>
      <c r="I768" s="3"/>
      <c r="J768" s="3"/>
      <c r="K768" s="3">
        <v>765</v>
      </c>
    </row>
    <row r="769" spans="1:11" ht="15" x14ac:dyDescent="0.35">
      <c r="A769" s="4">
        <f t="shared" si="11"/>
        <v>767</v>
      </c>
      <c r="B769" s="2"/>
      <c r="C769" s="5">
        <v>76.7</v>
      </c>
      <c r="D769" s="5">
        <v>76.7</v>
      </c>
      <c r="E769" s="5">
        <v>76.7</v>
      </c>
      <c r="F769" s="2"/>
      <c r="G769" s="2"/>
      <c r="H769" s="3"/>
      <c r="I769" s="3"/>
      <c r="J769" s="3"/>
      <c r="K769" s="3">
        <v>766</v>
      </c>
    </row>
    <row r="770" spans="1:11" ht="15" x14ac:dyDescent="0.35">
      <c r="A770" s="4">
        <f t="shared" si="11"/>
        <v>768</v>
      </c>
      <c r="B770" s="2"/>
      <c r="C770" s="5">
        <v>76.8</v>
      </c>
      <c r="D770" s="5">
        <v>76.8</v>
      </c>
      <c r="E770" s="5">
        <v>76.8</v>
      </c>
      <c r="F770" s="2"/>
      <c r="G770" s="2"/>
      <c r="H770" s="3"/>
      <c r="I770" s="3"/>
      <c r="J770" s="3"/>
      <c r="K770" s="3">
        <v>767</v>
      </c>
    </row>
    <row r="771" spans="1:11" ht="15" x14ac:dyDescent="0.35">
      <c r="A771" s="4">
        <f t="shared" si="11"/>
        <v>769</v>
      </c>
      <c r="B771" s="2"/>
      <c r="C771" s="5">
        <v>76.900000000000006</v>
      </c>
      <c r="D771" s="5">
        <v>76.900000000000006</v>
      </c>
      <c r="E771" s="5">
        <v>76.900000000000006</v>
      </c>
      <c r="F771" s="2"/>
      <c r="G771" s="2"/>
      <c r="H771" s="3"/>
      <c r="I771" s="3"/>
      <c r="J771" s="3"/>
      <c r="K771" s="3">
        <v>768</v>
      </c>
    </row>
    <row r="772" spans="1:11" ht="15" x14ac:dyDescent="0.35">
      <c r="A772" s="4">
        <f t="shared" si="11"/>
        <v>770</v>
      </c>
      <c r="B772" s="2"/>
      <c r="C772" s="5">
        <v>77</v>
      </c>
      <c r="D772" s="5">
        <v>77</v>
      </c>
      <c r="E772" s="5">
        <v>77</v>
      </c>
      <c r="F772" s="2"/>
      <c r="G772" s="2"/>
      <c r="H772" s="3"/>
      <c r="I772" s="3"/>
      <c r="J772" s="3"/>
      <c r="K772" s="3">
        <v>769</v>
      </c>
    </row>
    <row r="773" spans="1:11" ht="15" x14ac:dyDescent="0.35">
      <c r="A773" s="4">
        <f t="shared" ref="A773:A836" si="12">A772+1</f>
        <v>771</v>
      </c>
      <c r="B773" s="2"/>
      <c r="C773" s="5">
        <v>77.099999999999994</v>
      </c>
      <c r="D773" s="5">
        <v>77.099999999999994</v>
      </c>
      <c r="E773" s="5">
        <v>77.099999999999994</v>
      </c>
      <c r="F773" s="2"/>
      <c r="G773" s="2"/>
      <c r="H773" s="3"/>
      <c r="I773" s="3"/>
      <c r="J773" s="3"/>
      <c r="K773" s="3">
        <v>770</v>
      </c>
    </row>
    <row r="774" spans="1:11" ht="15" x14ac:dyDescent="0.35">
      <c r="A774" s="4">
        <f t="shared" si="12"/>
        <v>772</v>
      </c>
      <c r="B774" s="2"/>
      <c r="C774" s="5">
        <v>77.2</v>
      </c>
      <c r="D774" s="5">
        <v>77.2</v>
      </c>
      <c r="E774" s="5">
        <v>77.2</v>
      </c>
      <c r="F774" s="2"/>
      <c r="G774" s="2"/>
      <c r="H774" s="3"/>
      <c r="I774" s="3"/>
      <c r="J774" s="3"/>
      <c r="K774" s="3">
        <v>771</v>
      </c>
    </row>
    <row r="775" spans="1:11" ht="15" x14ac:dyDescent="0.35">
      <c r="A775" s="4">
        <f t="shared" si="12"/>
        <v>773</v>
      </c>
      <c r="B775" s="2"/>
      <c r="C775" s="5">
        <v>77.3</v>
      </c>
      <c r="D775" s="5">
        <v>77.3</v>
      </c>
      <c r="E775" s="5">
        <v>77.3</v>
      </c>
      <c r="F775" s="2"/>
      <c r="G775" s="2"/>
      <c r="H775" s="3"/>
      <c r="I775" s="3"/>
      <c r="J775" s="3"/>
      <c r="K775" s="3">
        <v>772</v>
      </c>
    </row>
    <row r="776" spans="1:11" ht="15" x14ac:dyDescent="0.35">
      <c r="A776" s="4">
        <f t="shared" si="12"/>
        <v>774</v>
      </c>
      <c r="B776" s="2"/>
      <c r="C776" s="5">
        <v>77.400000000000006</v>
      </c>
      <c r="D776" s="5">
        <v>77.400000000000006</v>
      </c>
      <c r="E776" s="5">
        <v>77.400000000000006</v>
      </c>
      <c r="F776" s="2"/>
      <c r="G776" s="2"/>
      <c r="H776" s="3"/>
      <c r="I776" s="3"/>
      <c r="J776" s="3"/>
      <c r="K776" s="3">
        <v>773</v>
      </c>
    </row>
    <row r="777" spans="1:11" ht="15" x14ac:dyDescent="0.35">
      <c r="A777" s="4">
        <f t="shared" si="12"/>
        <v>775</v>
      </c>
      <c r="B777" s="2"/>
      <c r="C777" s="5">
        <v>77.5</v>
      </c>
      <c r="D777" s="5">
        <v>77.5</v>
      </c>
      <c r="E777" s="5">
        <v>77.5</v>
      </c>
      <c r="F777" s="2"/>
      <c r="G777" s="2"/>
      <c r="H777" s="3"/>
      <c r="I777" s="3"/>
      <c r="J777" s="3"/>
      <c r="K777" s="3">
        <v>774</v>
      </c>
    </row>
    <row r="778" spans="1:11" ht="15" x14ac:dyDescent="0.35">
      <c r="A778" s="4">
        <f t="shared" si="12"/>
        <v>776</v>
      </c>
      <c r="B778" s="2"/>
      <c r="C778" s="5">
        <v>77.599999999999994</v>
      </c>
      <c r="D778" s="5">
        <v>77.599999999999994</v>
      </c>
      <c r="E778" s="5">
        <v>77.599999999999994</v>
      </c>
      <c r="F778" s="2"/>
      <c r="G778" s="2"/>
      <c r="H778" s="3"/>
      <c r="I778" s="3"/>
      <c r="J778" s="3"/>
      <c r="K778" s="3">
        <v>775</v>
      </c>
    </row>
    <row r="779" spans="1:11" ht="15" x14ac:dyDescent="0.35">
      <c r="A779" s="4">
        <f t="shared" si="12"/>
        <v>777</v>
      </c>
      <c r="B779" s="2"/>
      <c r="C779" s="5">
        <v>77.7</v>
      </c>
      <c r="D779" s="5">
        <v>77.7</v>
      </c>
      <c r="E779" s="5">
        <v>77.7</v>
      </c>
      <c r="F779" s="2"/>
      <c r="G779" s="2"/>
      <c r="H779" s="3"/>
      <c r="I779" s="3"/>
      <c r="J779" s="3"/>
      <c r="K779" s="3">
        <v>776</v>
      </c>
    </row>
    <row r="780" spans="1:11" ht="15" x14ac:dyDescent="0.35">
      <c r="A780" s="4">
        <f t="shared" si="12"/>
        <v>778</v>
      </c>
      <c r="B780" s="2"/>
      <c r="C780" s="5">
        <v>77.8</v>
      </c>
      <c r="D780" s="5">
        <v>77.8</v>
      </c>
      <c r="E780" s="5">
        <v>77.8</v>
      </c>
      <c r="F780" s="2"/>
      <c r="G780" s="2"/>
      <c r="H780" s="3"/>
      <c r="I780" s="3"/>
      <c r="J780" s="3"/>
      <c r="K780" s="3">
        <v>777</v>
      </c>
    </row>
    <row r="781" spans="1:11" ht="15" x14ac:dyDescent="0.35">
      <c r="A781" s="4">
        <f t="shared" si="12"/>
        <v>779</v>
      </c>
      <c r="B781" s="2"/>
      <c r="C781" s="5">
        <v>77.900000000000006</v>
      </c>
      <c r="D781" s="5">
        <v>77.900000000000006</v>
      </c>
      <c r="E781" s="5">
        <v>77.900000000000006</v>
      </c>
      <c r="F781" s="2"/>
      <c r="G781" s="2"/>
      <c r="H781" s="3"/>
      <c r="I781" s="3"/>
      <c r="J781" s="3"/>
      <c r="K781" s="3">
        <v>778</v>
      </c>
    </row>
    <row r="782" spans="1:11" ht="15" x14ac:dyDescent="0.35">
      <c r="A782" s="4">
        <f t="shared" si="12"/>
        <v>780</v>
      </c>
      <c r="B782" s="2"/>
      <c r="C782" s="5">
        <v>78</v>
      </c>
      <c r="D782" s="5">
        <v>78</v>
      </c>
      <c r="E782" s="5">
        <v>78</v>
      </c>
      <c r="F782" s="2"/>
      <c r="G782" s="2"/>
      <c r="H782" s="3"/>
      <c r="I782" s="3"/>
      <c r="J782" s="3"/>
      <c r="K782" s="3">
        <v>779</v>
      </c>
    </row>
    <row r="783" spans="1:11" ht="15" x14ac:dyDescent="0.35">
      <c r="A783" s="4">
        <f t="shared" si="12"/>
        <v>781</v>
      </c>
      <c r="B783" s="2"/>
      <c r="C783" s="5">
        <v>78.099999999999994</v>
      </c>
      <c r="D783" s="5">
        <v>78.099999999999994</v>
      </c>
      <c r="E783" s="5">
        <v>78.099999999999994</v>
      </c>
      <c r="F783" s="2"/>
      <c r="G783" s="2"/>
      <c r="H783" s="3"/>
      <c r="I783" s="3"/>
      <c r="J783" s="3"/>
      <c r="K783" s="3">
        <v>780</v>
      </c>
    </row>
    <row r="784" spans="1:11" ht="15" x14ac:dyDescent="0.35">
      <c r="A784" s="4">
        <f t="shared" si="12"/>
        <v>782</v>
      </c>
      <c r="B784" s="2"/>
      <c r="C784" s="5">
        <v>78.2</v>
      </c>
      <c r="D784" s="5">
        <v>78.2</v>
      </c>
      <c r="E784" s="5">
        <v>78.2</v>
      </c>
      <c r="F784" s="2"/>
      <c r="G784" s="2"/>
      <c r="H784" s="3"/>
      <c r="I784" s="3"/>
      <c r="J784" s="3"/>
      <c r="K784" s="3">
        <v>781</v>
      </c>
    </row>
    <row r="785" spans="1:11" ht="15" x14ac:dyDescent="0.35">
      <c r="A785" s="4">
        <f t="shared" si="12"/>
        <v>783</v>
      </c>
      <c r="B785" s="2"/>
      <c r="C785" s="5">
        <v>78.3</v>
      </c>
      <c r="D785" s="5">
        <v>78.3</v>
      </c>
      <c r="E785" s="5">
        <v>78.3</v>
      </c>
      <c r="F785" s="2"/>
      <c r="G785" s="2"/>
      <c r="H785" s="3"/>
      <c r="I785" s="3"/>
      <c r="J785" s="3"/>
      <c r="K785" s="3">
        <v>782</v>
      </c>
    </row>
    <row r="786" spans="1:11" ht="15" x14ac:dyDescent="0.35">
      <c r="A786" s="4">
        <f t="shared" si="12"/>
        <v>784</v>
      </c>
      <c r="B786" s="2"/>
      <c r="C786" s="5">
        <v>78.400000000000006</v>
      </c>
      <c r="D786" s="5">
        <v>78.400000000000006</v>
      </c>
      <c r="E786" s="5">
        <v>78.400000000000006</v>
      </c>
      <c r="F786" s="2"/>
      <c r="G786" s="2"/>
      <c r="H786" s="3"/>
      <c r="I786" s="3"/>
      <c r="J786" s="3"/>
      <c r="K786" s="3">
        <v>783</v>
      </c>
    </row>
    <row r="787" spans="1:11" ht="15" x14ac:dyDescent="0.35">
      <c r="A787" s="4">
        <f t="shared" si="12"/>
        <v>785</v>
      </c>
      <c r="B787" s="2"/>
      <c r="C787" s="5">
        <v>78.5</v>
      </c>
      <c r="D787" s="5">
        <v>78.5</v>
      </c>
      <c r="E787" s="5">
        <v>78.5</v>
      </c>
      <c r="F787" s="2"/>
      <c r="G787" s="2"/>
      <c r="H787" s="3"/>
      <c r="I787" s="3"/>
      <c r="J787" s="3"/>
      <c r="K787" s="3">
        <v>784</v>
      </c>
    </row>
    <row r="788" spans="1:11" ht="15" x14ac:dyDescent="0.35">
      <c r="A788" s="4">
        <f t="shared" si="12"/>
        <v>786</v>
      </c>
      <c r="B788" s="2"/>
      <c r="C788" s="5">
        <v>78.599999999999994</v>
      </c>
      <c r="D788" s="5">
        <v>78.599999999999994</v>
      </c>
      <c r="E788" s="5">
        <v>78.599999999999994</v>
      </c>
      <c r="F788" s="2"/>
      <c r="G788" s="2"/>
      <c r="H788" s="3"/>
      <c r="I788" s="3"/>
      <c r="J788" s="3"/>
      <c r="K788" s="3">
        <v>785</v>
      </c>
    </row>
    <row r="789" spans="1:11" ht="15" x14ac:dyDescent="0.35">
      <c r="A789" s="4">
        <f t="shared" si="12"/>
        <v>787</v>
      </c>
      <c r="B789" s="2"/>
      <c r="C789" s="5">
        <v>78.7</v>
      </c>
      <c r="D789" s="5">
        <v>78.7</v>
      </c>
      <c r="E789" s="5">
        <v>78.7</v>
      </c>
      <c r="F789" s="2"/>
      <c r="G789" s="2"/>
      <c r="H789" s="3"/>
      <c r="I789" s="3"/>
      <c r="J789" s="3"/>
      <c r="K789" s="3">
        <v>786</v>
      </c>
    </row>
    <row r="790" spans="1:11" ht="15" x14ac:dyDescent="0.35">
      <c r="A790" s="4">
        <f t="shared" si="12"/>
        <v>788</v>
      </c>
      <c r="B790" s="2"/>
      <c r="C790" s="5">
        <v>78.8</v>
      </c>
      <c r="D790" s="5">
        <v>78.8</v>
      </c>
      <c r="E790" s="5">
        <v>78.8</v>
      </c>
      <c r="F790" s="2"/>
      <c r="G790" s="2"/>
      <c r="H790" s="3"/>
      <c r="I790" s="3"/>
      <c r="J790" s="3"/>
      <c r="K790" s="3">
        <v>787</v>
      </c>
    </row>
    <row r="791" spans="1:11" ht="15" x14ac:dyDescent="0.35">
      <c r="A791" s="4">
        <f t="shared" si="12"/>
        <v>789</v>
      </c>
      <c r="B791" s="2"/>
      <c r="C791" s="5">
        <v>78.900000000000006</v>
      </c>
      <c r="D791" s="5">
        <v>78.900000000000006</v>
      </c>
      <c r="E791" s="5">
        <v>78.900000000000006</v>
      </c>
      <c r="F791" s="2"/>
      <c r="G791" s="2"/>
      <c r="H791" s="3"/>
      <c r="I791" s="3"/>
      <c r="J791" s="3"/>
      <c r="K791" s="3">
        <v>788</v>
      </c>
    </row>
    <row r="792" spans="1:11" ht="15" x14ac:dyDescent="0.35">
      <c r="A792" s="4">
        <f t="shared" si="12"/>
        <v>790</v>
      </c>
      <c r="B792" s="2"/>
      <c r="C792" s="5">
        <v>79</v>
      </c>
      <c r="D792" s="5">
        <v>79</v>
      </c>
      <c r="E792" s="5">
        <v>79</v>
      </c>
      <c r="F792" s="2"/>
      <c r="G792" s="2"/>
      <c r="H792" s="3"/>
      <c r="I792" s="3"/>
      <c r="J792" s="3"/>
      <c r="K792" s="3">
        <v>789</v>
      </c>
    </row>
    <row r="793" spans="1:11" ht="15" x14ac:dyDescent="0.35">
      <c r="A793" s="4">
        <f t="shared" si="12"/>
        <v>791</v>
      </c>
      <c r="B793" s="2"/>
      <c r="C793" s="5">
        <v>79.099999999999994</v>
      </c>
      <c r="D793" s="5">
        <v>79.099999999999994</v>
      </c>
      <c r="E793" s="5">
        <v>79.099999999999994</v>
      </c>
      <c r="F793" s="2"/>
      <c r="G793" s="2"/>
      <c r="H793" s="3"/>
      <c r="I793" s="3"/>
      <c r="J793" s="3"/>
      <c r="K793" s="3">
        <v>790</v>
      </c>
    </row>
    <row r="794" spans="1:11" ht="15" x14ac:dyDescent="0.35">
      <c r="A794" s="4">
        <f t="shared" si="12"/>
        <v>792</v>
      </c>
      <c r="B794" s="2"/>
      <c r="C794" s="5">
        <v>79.2</v>
      </c>
      <c r="D794" s="5">
        <v>79.2</v>
      </c>
      <c r="E794" s="5">
        <v>79.2</v>
      </c>
      <c r="F794" s="2"/>
      <c r="G794" s="2"/>
      <c r="H794" s="3"/>
      <c r="I794" s="3"/>
      <c r="J794" s="3"/>
      <c r="K794" s="3">
        <v>791</v>
      </c>
    </row>
    <row r="795" spans="1:11" ht="15" x14ac:dyDescent="0.35">
      <c r="A795" s="4">
        <f t="shared" si="12"/>
        <v>793</v>
      </c>
      <c r="B795" s="2"/>
      <c r="C795" s="5">
        <v>79.3</v>
      </c>
      <c r="D795" s="5">
        <v>79.3</v>
      </c>
      <c r="E795" s="5">
        <v>79.3</v>
      </c>
      <c r="F795" s="2"/>
      <c r="G795" s="2"/>
      <c r="H795" s="3"/>
      <c r="I795" s="3"/>
      <c r="J795" s="3"/>
      <c r="K795" s="3">
        <v>792</v>
      </c>
    </row>
    <row r="796" spans="1:11" ht="15" x14ac:dyDescent="0.35">
      <c r="A796" s="4">
        <f t="shared" si="12"/>
        <v>794</v>
      </c>
      <c r="B796" s="2"/>
      <c r="C796" s="5">
        <v>79.400000000000006</v>
      </c>
      <c r="D796" s="5">
        <v>79.400000000000006</v>
      </c>
      <c r="E796" s="5">
        <v>79.400000000000006</v>
      </c>
      <c r="F796" s="2"/>
      <c r="G796" s="2"/>
      <c r="H796" s="3"/>
      <c r="I796" s="3"/>
      <c r="J796" s="3"/>
      <c r="K796" s="3">
        <v>793</v>
      </c>
    </row>
    <row r="797" spans="1:11" ht="15" x14ac:dyDescent="0.35">
      <c r="A797" s="4">
        <f t="shared" si="12"/>
        <v>795</v>
      </c>
      <c r="B797" s="2"/>
      <c r="C797" s="5">
        <v>79.5</v>
      </c>
      <c r="D797" s="5">
        <v>79.5</v>
      </c>
      <c r="E797" s="5">
        <v>79.5</v>
      </c>
      <c r="F797" s="2"/>
      <c r="G797" s="2"/>
      <c r="H797" s="3"/>
      <c r="I797" s="3"/>
      <c r="J797" s="3"/>
      <c r="K797" s="3">
        <v>794</v>
      </c>
    </row>
    <row r="798" spans="1:11" ht="15" x14ac:dyDescent="0.35">
      <c r="A798" s="4">
        <f t="shared" si="12"/>
        <v>796</v>
      </c>
      <c r="B798" s="2"/>
      <c r="C798" s="5">
        <v>79.599999999999994</v>
      </c>
      <c r="D798" s="5">
        <v>79.599999999999994</v>
      </c>
      <c r="E798" s="5">
        <v>79.599999999999994</v>
      </c>
      <c r="F798" s="2"/>
      <c r="G798" s="2"/>
      <c r="H798" s="3"/>
      <c r="I798" s="3"/>
      <c r="J798" s="3"/>
      <c r="K798" s="3">
        <v>795</v>
      </c>
    </row>
    <row r="799" spans="1:11" ht="15" x14ac:dyDescent="0.35">
      <c r="A799" s="4">
        <f t="shared" si="12"/>
        <v>797</v>
      </c>
      <c r="B799" s="2"/>
      <c r="C799" s="5">
        <v>79.7</v>
      </c>
      <c r="D799" s="5">
        <v>79.7</v>
      </c>
      <c r="E799" s="5">
        <v>79.7</v>
      </c>
      <c r="F799" s="2"/>
      <c r="G799" s="2"/>
      <c r="H799" s="3"/>
      <c r="I799" s="3"/>
      <c r="J799" s="3"/>
      <c r="K799" s="3">
        <v>796</v>
      </c>
    </row>
    <row r="800" spans="1:11" ht="15" x14ac:dyDescent="0.35">
      <c r="A800" s="4">
        <f t="shared" si="12"/>
        <v>798</v>
      </c>
      <c r="B800" s="2"/>
      <c r="C800" s="5">
        <v>79.8</v>
      </c>
      <c r="D800" s="5">
        <v>79.8</v>
      </c>
      <c r="E800" s="5">
        <v>79.8</v>
      </c>
      <c r="F800" s="2"/>
      <c r="G800" s="2"/>
      <c r="H800" s="3"/>
      <c r="I800" s="3"/>
      <c r="J800" s="3"/>
      <c r="K800" s="3">
        <v>797</v>
      </c>
    </row>
    <row r="801" spans="1:11" ht="15" x14ac:dyDescent="0.35">
      <c r="A801" s="4">
        <f t="shared" si="12"/>
        <v>799</v>
      </c>
      <c r="B801" s="2"/>
      <c r="C801" s="5">
        <v>79.900000000000006</v>
      </c>
      <c r="D801" s="5">
        <v>79.900000000000006</v>
      </c>
      <c r="E801" s="5">
        <v>79.900000000000006</v>
      </c>
      <c r="F801" s="2"/>
      <c r="G801" s="2"/>
      <c r="H801" s="3"/>
      <c r="I801" s="3"/>
      <c r="J801" s="3"/>
      <c r="K801" s="3">
        <v>798</v>
      </c>
    </row>
    <row r="802" spans="1:11" ht="15" x14ac:dyDescent="0.35">
      <c r="A802" s="4">
        <f t="shared" si="12"/>
        <v>800</v>
      </c>
      <c r="B802" s="2"/>
      <c r="C802" s="5">
        <v>80</v>
      </c>
      <c r="D802" s="5">
        <v>80</v>
      </c>
      <c r="E802" s="5">
        <v>80</v>
      </c>
      <c r="F802" s="2"/>
      <c r="G802" s="2"/>
      <c r="H802" s="3"/>
      <c r="I802" s="3"/>
      <c r="J802" s="3"/>
      <c r="K802" s="3">
        <v>799</v>
      </c>
    </row>
    <row r="803" spans="1:11" ht="15" x14ac:dyDescent="0.35">
      <c r="A803" s="4">
        <f t="shared" si="12"/>
        <v>801</v>
      </c>
      <c r="B803" s="2"/>
      <c r="C803" s="5">
        <v>80.099999999999994</v>
      </c>
      <c r="D803" s="5">
        <v>80.099999999999994</v>
      </c>
      <c r="E803" s="5">
        <v>80.099999999999994</v>
      </c>
      <c r="F803" s="2"/>
      <c r="G803" s="2"/>
      <c r="H803" s="3"/>
      <c r="I803" s="3"/>
      <c r="J803" s="3"/>
      <c r="K803" s="3">
        <v>800</v>
      </c>
    </row>
    <row r="804" spans="1:11" ht="15" x14ac:dyDescent="0.35">
      <c r="A804" s="4">
        <f t="shared" si="12"/>
        <v>802</v>
      </c>
      <c r="B804" s="2"/>
      <c r="C804" s="5">
        <v>80.2</v>
      </c>
      <c r="D804" s="5">
        <v>80.2</v>
      </c>
      <c r="E804" s="5">
        <v>80.2</v>
      </c>
      <c r="F804" s="2"/>
      <c r="G804" s="2"/>
      <c r="H804" s="3"/>
      <c r="I804" s="3"/>
      <c r="J804" s="3"/>
      <c r="K804" s="3">
        <v>801</v>
      </c>
    </row>
    <row r="805" spans="1:11" ht="15" x14ac:dyDescent="0.35">
      <c r="A805" s="4">
        <f t="shared" si="12"/>
        <v>803</v>
      </c>
      <c r="B805" s="2"/>
      <c r="C805" s="5">
        <v>80.3</v>
      </c>
      <c r="D805" s="5">
        <v>80.3</v>
      </c>
      <c r="E805" s="5">
        <v>80.3</v>
      </c>
      <c r="F805" s="2"/>
      <c r="G805" s="2"/>
      <c r="H805" s="3"/>
      <c r="I805" s="3"/>
      <c r="J805" s="3"/>
      <c r="K805" s="3">
        <v>802</v>
      </c>
    </row>
    <row r="806" spans="1:11" ht="15" x14ac:dyDescent="0.35">
      <c r="A806" s="4">
        <f t="shared" si="12"/>
        <v>804</v>
      </c>
      <c r="B806" s="2"/>
      <c r="C806" s="5">
        <v>80.400000000000006</v>
      </c>
      <c r="D806" s="5">
        <v>80.400000000000006</v>
      </c>
      <c r="E806" s="5">
        <v>80.400000000000006</v>
      </c>
      <c r="F806" s="2"/>
      <c r="G806" s="2"/>
      <c r="H806" s="3"/>
      <c r="I806" s="3"/>
      <c r="J806" s="3"/>
      <c r="K806" s="3">
        <v>803</v>
      </c>
    </row>
    <row r="807" spans="1:11" ht="15" x14ac:dyDescent="0.35">
      <c r="A807" s="4">
        <f t="shared" si="12"/>
        <v>805</v>
      </c>
      <c r="B807" s="2"/>
      <c r="C807" s="5">
        <v>80.5</v>
      </c>
      <c r="D807" s="5">
        <v>80.5</v>
      </c>
      <c r="E807" s="5">
        <v>80.5</v>
      </c>
      <c r="F807" s="2"/>
      <c r="G807" s="2"/>
      <c r="H807" s="3"/>
      <c r="I807" s="3"/>
      <c r="J807" s="3"/>
      <c r="K807" s="3">
        <v>804</v>
      </c>
    </row>
    <row r="808" spans="1:11" ht="15" x14ac:dyDescent="0.35">
      <c r="A808" s="4">
        <f t="shared" si="12"/>
        <v>806</v>
      </c>
      <c r="B808" s="2"/>
      <c r="C808" s="5">
        <v>80.599999999999994</v>
      </c>
      <c r="D808" s="5">
        <v>80.599999999999994</v>
      </c>
      <c r="E808" s="5">
        <v>80.599999999999994</v>
      </c>
      <c r="F808" s="2"/>
      <c r="G808" s="2"/>
      <c r="H808" s="3"/>
      <c r="I808" s="3"/>
      <c r="J808" s="3"/>
      <c r="K808" s="3">
        <v>805</v>
      </c>
    </row>
    <row r="809" spans="1:11" ht="15" x14ac:dyDescent="0.35">
      <c r="A809" s="4">
        <f t="shared" si="12"/>
        <v>807</v>
      </c>
      <c r="B809" s="2"/>
      <c r="C809" s="5">
        <v>80.7</v>
      </c>
      <c r="D809" s="5">
        <v>80.7</v>
      </c>
      <c r="E809" s="5">
        <v>80.7</v>
      </c>
      <c r="F809" s="2"/>
      <c r="G809" s="2"/>
      <c r="H809" s="3"/>
      <c r="I809" s="3"/>
      <c r="J809" s="3"/>
      <c r="K809" s="3">
        <v>806</v>
      </c>
    </row>
    <row r="810" spans="1:11" ht="15" x14ac:dyDescent="0.35">
      <c r="A810" s="4">
        <f t="shared" si="12"/>
        <v>808</v>
      </c>
      <c r="B810" s="2"/>
      <c r="C810" s="5">
        <v>80.8</v>
      </c>
      <c r="D810" s="5">
        <v>80.8</v>
      </c>
      <c r="E810" s="5">
        <v>80.8</v>
      </c>
      <c r="F810" s="2"/>
      <c r="G810" s="2"/>
      <c r="H810" s="3"/>
      <c r="I810" s="3"/>
      <c r="J810" s="3"/>
      <c r="K810" s="3">
        <v>807</v>
      </c>
    </row>
    <row r="811" spans="1:11" ht="15" x14ac:dyDescent="0.35">
      <c r="A811" s="4">
        <f t="shared" si="12"/>
        <v>809</v>
      </c>
      <c r="B811" s="2"/>
      <c r="C811" s="5">
        <v>80.900000000000006</v>
      </c>
      <c r="D811" s="5">
        <v>80.900000000000006</v>
      </c>
      <c r="E811" s="5">
        <v>80.900000000000006</v>
      </c>
      <c r="F811" s="2"/>
      <c r="G811" s="2"/>
      <c r="H811" s="3"/>
      <c r="I811" s="3"/>
      <c r="J811" s="3"/>
      <c r="K811" s="3">
        <v>808</v>
      </c>
    </row>
    <row r="812" spans="1:11" ht="15" x14ac:dyDescent="0.35">
      <c r="A812" s="4">
        <f t="shared" si="12"/>
        <v>810</v>
      </c>
      <c r="B812" s="2"/>
      <c r="C812" s="5">
        <v>81</v>
      </c>
      <c r="D812" s="5">
        <v>81</v>
      </c>
      <c r="E812" s="5">
        <v>81</v>
      </c>
      <c r="F812" s="2"/>
      <c r="G812" s="2"/>
      <c r="H812" s="3"/>
      <c r="I812" s="3"/>
      <c r="J812" s="3"/>
      <c r="K812" s="3">
        <v>809</v>
      </c>
    </row>
    <row r="813" spans="1:11" ht="15" x14ac:dyDescent="0.35">
      <c r="A813" s="4">
        <f t="shared" si="12"/>
        <v>811</v>
      </c>
      <c r="B813" s="2"/>
      <c r="C813" s="5">
        <v>81.099999999999994</v>
      </c>
      <c r="D813" s="5">
        <v>81.099999999999994</v>
      </c>
      <c r="E813" s="5">
        <v>81.099999999999994</v>
      </c>
      <c r="F813" s="2"/>
      <c r="G813" s="2"/>
      <c r="H813" s="3"/>
      <c r="I813" s="3"/>
      <c r="J813" s="3"/>
      <c r="K813" s="3">
        <v>810</v>
      </c>
    </row>
    <row r="814" spans="1:11" ht="15" x14ac:dyDescent="0.35">
      <c r="A814" s="4">
        <f t="shared" si="12"/>
        <v>812</v>
      </c>
      <c r="B814" s="2"/>
      <c r="C814" s="5">
        <v>81.2</v>
      </c>
      <c r="D814" s="5">
        <v>81.2</v>
      </c>
      <c r="E814" s="5">
        <v>81.2</v>
      </c>
      <c r="F814" s="2"/>
      <c r="G814" s="2"/>
      <c r="H814" s="3"/>
      <c r="I814" s="3"/>
      <c r="J814" s="3"/>
      <c r="K814" s="3">
        <v>811</v>
      </c>
    </row>
    <row r="815" spans="1:11" ht="15" x14ac:dyDescent="0.35">
      <c r="A815" s="4">
        <f t="shared" si="12"/>
        <v>813</v>
      </c>
      <c r="B815" s="2"/>
      <c r="C815" s="5">
        <v>81.3</v>
      </c>
      <c r="D815" s="5">
        <v>81.3</v>
      </c>
      <c r="E815" s="5">
        <v>81.3</v>
      </c>
      <c r="F815" s="2"/>
      <c r="G815" s="2"/>
      <c r="H815" s="3"/>
      <c r="I815" s="3"/>
      <c r="J815" s="3"/>
      <c r="K815" s="3">
        <v>812</v>
      </c>
    </row>
    <row r="816" spans="1:11" ht="15" x14ac:dyDescent="0.35">
      <c r="A816" s="4">
        <f t="shared" si="12"/>
        <v>814</v>
      </c>
      <c r="B816" s="2"/>
      <c r="C816" s="5">
        <v>81.400000000000006</v>
      </c>
      <c r="D816" s="5">
        <v>81.400000000000006</v>
      </c>
      <c r="E816" s="5">
        <v>81.400000000000006</v>
      </c>
      <c r="F816" s="2"/>
      <c r="G816" s="2"/>
      <c r="H816" s="3"/>
      <c r="I816" s="3"/>
      <c r="J816" s="3"/>
      <c r="K816" s="3">
        <v>813</v>
      </c>
    </row>
    <row r="817" spans="1:11" ht="15" x14ac:dyDescent="0.35">
      <c r="A817" s="4">
        <f t="shared" si="12"/>
        <v>815</v>
      </c>
      <c r="B817" s="2"/>
      <c r="C817" s="5">
        <v>81.5</v>
      </c>
      <c r="D817" s="5">
        <v>81.5</v>
      </c>
      <c r="E817" s="5">
        <v>81.5</v>
      </c>
      <c r="F817" s="2"/>
      <c r="G817" s="2"/>
      <c r="H817" s="3"/>
      <c r="I817" s="3"/>
      <c r="J817" s="3"/>
      <c r="K817" s="3">
        <v>814</v>
      </c>
    </row>
    <row r="818" spans="1:11" ht="15" x14ac:dyDescent="0.35">
      <c r="A818" s="4">
        <f t="shared" si="12"/>
        <v>816</v>
      </c>
      <c r="B818" s="2"/>
      <c r="C818" s="5">
        <v>81.599999999999994</v>
      </c>
      <c r="D818" s="5">
        <v>81.599999999999994</v>
      </c>
      <c r="E818" s="5">
        <v>81.599999999999994</v>
      </c>
      <c r="F818" s="2"/>
      <c r="G818" s="2"/>
      <c r="H818" s="3"/>
      <c r="I818" s="3"/>
      <c r="J818" s="3"/>
      <c r="K818" s="3">
        <v>815</v>
      </c>
    </row>
    <row r="819" spans="1:11" ht="15" x14ac:dyDescent="0.35">
      <c r="A819" s="4">
        <f t="shared" si="12"/>
        <v>817</v>
      </c>
      <c r="B819" s="2"/>
      <c r="C819" s="5">
        <v>81.7</v>
      </c>
      <c r="D819" s="5">
        <v>81.7</v>
      </c>
      <c r="E819" s="5">
        <v>81.7</v>
      </c>
      <c r="F819" s="2"/>
      <c r="G819" s="2"/>
      <c r="H819" s="3"/>
      <c r="I819" s="3"/>
      <c r="J819" s="3"/>
      <c r="K819" s="3">
        <v>816</v>
      </c>
    </row>
    <row r="820" spans="1:11" ht="15" x14ac:dyDescent="0.35">
      <c r="A820" s="4">
        <f t="shared" si="12"/>
        <v>818</v>
      </c>
      <c r="B820" s="2"/>
      <c r="C820" s="5">
        <v>81.8</v>
      </c>
      <c r="D820" s="5">
        <v>81.8</v>
      </c>
      <c r="E820" s="5">
        <v>81.8</v>
      </c>
      <c r="F820" s="2"/>
      <c r="G820" s="2"/>
      <c r="H820" s="3"/>
      <c r="I820" s="3"/>
      <c r="J820" s="3"/>
      <c r="K820" s="3">
        <v>817</v>
      </c>
    </row>
    <row r="821" spans="1:11" ht="15" x14ac:dyDescent="0.35">
      <c r="A821" s="4">
        <f t="shared" si="12"/>
        <v>819</v>
      </c>
      <c r="B821" s="2"/>
      <c r="C821" s="5">
        <v>81.900000000000006</v>
      </c>
      <c r="D821" s="5">
        <v>81.900000000000006</v>
      </c>
      <c r="E821" s="5">
        <v>81.900000000000006</v>
      </c>
      <c r="F821" s="2"/>
      <c r="G821" s="2"/>
      <c r="H821" s="3"/>
      <c r="I821" s="3"/>
      <c r="J821" s="3"/>
      <c r="K821" s="3">
        <v>818</v>
      </c>
    </row>
    <row r="822" spans="1:11" ht="15" x14ac:dyDescent="0.35">
      <c r="A822" s="4">
        <f t="shared" si="12"/>
        <v>820</v>
      </c>
      <c r="B822" s="2"/>
      <c r="C822" s="5">
        <v>82</v>
      </c>
      <c r="D822" s="5">
        <v>82</v>
      </c>
      <c r="E822" s="5">
        <v>82</v>
      </c>
      <c r="F822" s="2"/>
      <c r="G822" s="2"/>
      <c r="H822" s="3"/>
      <c r="I822" s="3"/>
      <c r="J822" s="3"/>
      <c r="K822" s="3">
        <v>819</v>
      </c>
    </row>
    <row r="823" spans="1:11" ht="15" x14ac:dyDescent="0.35">
      <c r="A823" s="4">
        <f t="shared" si="12"/>
        <v>821</v>
      </c>
      <c r="B823" s="2"/>
      <c r="C823" s="5">
        <v>82.1</v>
      </c>
      <c r="D823" s="5">
        <v>82.1</v>
      </c>
      <c r="E823" s="5">
        <v>82.1</v>
      </c>
      <c r="F823" s="2"/>
      <c r="G823" s="2"/>
      <c r="H823" s="3"/>
      <c r="I823" s="3"/>
      <c r="J823" s="3"/>
      <c r="K823" s="3">
        <v>820</v>
      </c>
    </row>
    <row r="824" spans="1:11" ht="15" x14ac:dyDescent="0.35">
      <c r="A824" s="4">
        <f t="shared" si="12"/>
        <v>822</v>
      </c>
      <c r="B824" s="2"/>
      <c r="C824" s="5">
        <v>82.2</v>
      </c>
      <c r="D824" s="5">
        <v>82.2</v>
      </c>
      <c r="E824" s="5">
        <v>82.2</v>
      </c>
      <c r="F824" s="2"/>
      <c r="G824" s="2"/>
      <c r="H824" s="3"/>
      <c r="I824" s="3"/>
      <c r="J824" s="3"/>
      <c r="K824" s="3">
        <v>821</v>
      </c>
    </row>
    <row r="825" spans="1:11" ht="15" x14ac:dyDescent="0.35">
      <c r="A825" s="4">
        <f t="shared" si="12"/>
        <v>823</v>
      </c>
      <c r="B825" s="2"/>
      <c r="C825" s="5">
        <v>82.3</v>
      </c>
      <c r="D825" s="5">
        <v>82.3</v>
      </c>
      <c r="E825" s="5">
        <v>82.3</v>
      </c>
      <c r="F825" s="2"/>
      <c r="G825" s="2"/>
      <c r="H825" s="3"/>
      <c r="I825" s="3"/>
      <c r="J825" s="3"/>
      <c r="K825" s="3">
        <v>822</v>
      </c>
    </row>
    <row r="826" spans="1:11" ht="15" x14ac:dyDescent="0.35">
      <c r="A826" s="4">
        <f t="shared" si="12"/>
        <v>824</v>
      </c>
      <c r="B826" s="2"/>
      <c r="C826" s="5">
        <v>82.4</v>
      </c>
      <c r="D826" s="5">
        <v>82.4</v>
      </c>
      <c r="E826" s="5">
        <v>82.4</v>
      </c>
      <c r="F826" s="2"/>
      <c r="G826" s="2"/>
      <c r="H826" s="3"/>
      <c r="I826" s="3"/>
      <c r="J826" s="3"/>
      <c r="K826" s="3">
        <v>823</v>
      </c>
    </row>
    <row r="827" spans="1:11" ht="15" x14ac:dyDescent="0.35">
      <c r="A827" s="4">
        <f t="shared" si="12"/>
        <v>825</v>
      </c>
      <c r="B827" s="2"/>
      <c r="C827" s="5">
        <v>82.5</v>
      </c>
      <c r="D827" s="5">
        <v>82.5</v>
      </c>
      <c r="E827" s="5">
        <v>82.5</v>
      </c>
      <c r="F827" s="2"/>
      <c r="G827" s="2"/>
      <c r="H827" s="3"/>
      <c r="I827" s="3"/>
      <c r="J827" s="3"/>
      <c r="K827" s="3">
        <v>824</v>
      </c>
    </row>
    <row r="828" spans="1:11" ht="15" x14ac:dyDescent="0.35">
      <c r="A828" s="4">
        <f t="shared" si="12"/>
        <v>826</v>
      </c>
      <c r="B828" s="2"/>
      <c r="C828" s="5">
        <v>82.6</v>
      </c>
      <c r="D828" s="5">
        <v>82.6</v>
      </c>
      <c r="E828" s="5">
        <v>82.6</v>
      </c>
      <c r="F828" s="2"/>
      <c r="G828" s="2"/>
      <c r="H828" s="3"/>
      <c r="I828" s="3"/>
      <c r="J828" s="3"/>
      <c r="K828" s="3">
        <v>825</v>
      </c>
    </row>
    <row r="829" spans="1:11" ht="15" x14ac:dyDescent="0.35">
      <c r="A829" s="4">
        <f t="shared" si="12"/>
        <v>827</v>
      </c>
      <c r="B829" s="2"/>
      <c r="C829" s="5">
        <v>82.7</v>
      </c>
      <c r="D829" s="5">
        <v>82.7</v>
      </c>
      <c r="E829" s="5">
        <v>82.7</v>
      </c>
      <c r="F829" s="2"/>
      <c r="G829" s="2"/>
      <c r="H829" s="3"/>
      <c r="I829" s="3"/>
      <c r="J829" s="3"/>
      <c r="K829" s="3">
        <v>826</v>
      </c>
    </row>
    <row r="830" spans="1:11" ht="15" x14ac:dyDescent="0.35">
      <c r="A830" s="4">
        <f t="shared" si="12"/>
        <v>828</v>
      </c>
      <c r="B830" s="2"/>
      <c r="C830" s="5">
        <v>82.8</v>
      </c>
      <c r="D830" s="5">
        <v>82.8</v>
      </c>
      <c r="E830" s="5">
        <v>82.8</v>
      </c>
      <c r="F830" s="2"/>
      <c r="G830" s="2"/>
      <c r="H830" s="3"/>
      <c r="I830" s="3"/>
      <c r="J830" s="3"/>
      <c r="K830" s="3">
        <v>827</v>
      </c>
    </row>
    <row r="831" spans="1:11" ht="15" x14ac:dyDescent="0.35">
      <c r="A831" s="4">
        <f t="shared" si="12"/>
        <v>829</v>
      </c>
      <c r="B831" s="2"/>
      <c r="C831" s="5">
        <v>82.9</v>
      </c>
      <c r="D831" s="5">
        <v>82.9</v>
      </c>
      <c r="E831" s="5">
        <v>82.9</v>
      </c>
      <c r="F831" s="2"/>
      <c r="G831" s="2"/>
      <c r="H831" s="3"/>
      <c r="I831" s="3"/>
      <c r="J831" s="3"/>
      <c r="K831" s="3">
        <v>828</v>
      </c>
    </row>
    <row r="832" spans="1:11" ht="15" x14ac:dyDescent="0.35">
      <c r="A832" s="4">
        <f t="shared" si="12"/>
        <v>830</v>
      </c>
      <c r="B832" s="2"/>
      <c r="C832" s="5">
        <v>83</v>
      </c>
      <c r="D832" s="5">
        <v>83</v>
      </c>
      <c r="E832" s="5">
        <v>83</v>
      </c>
      <c r="F832" s="2"/>
      <c r="G832" s="2"/>
      <c r="H832" s="3"/>
      <c r="I832" s="3"/>
      <c r="J832" s="3"/>
      <c r="K832" s="3">
        <v>829</v>
      </c>
    </row>
    <row r="833" spans="1:11" ht="15" x14ac:dyDescent="0.35">
      <c r="A833" s="4">
        <f t="shared" si="12"/>
        <v>831</v>
      </c>
      <c r="B833" s="2"/>
      <c r="C833" s="5">
        <v>83.1</v>
      </c>
      <c r="D833" s="5">
        <v>83.1</v>
      </c>
      <c r="E833" s="5">
        <v>83.1</v>
      </c>
      <c r="F833" s="2"/>
      <c r="G833" s="2"/>
      <c r="H833" s="3"/>
      <c r="I833" s="3"/>
      <c r="J833" s="3"/>
      <c r="K833" s="3">
        <v>830</v>
      </c>
    </row>
    <row r="834" spans="1:11" ht="15" x14ac:dyDescent="0.35">
      <c r="A834" s="4">
        <f t="shared" si="12"/>
        <v>832</v>
      </c>
      <c r="B834" s="2"/>
      <c r="C834" s="5">
        <v>83.2</v>
      </c>
      <c r="D834" s="5">
        <v>83.2</v>
      </c>
      <c r="E834" s="5">
        <v>83.2</v>
      </c>
      <c r="F834" s="2"/>
      <c r="G834" s="2"/>
      <c r="H834" s="3"/>
      <c r="I834" s="3"/>
      <c r="J834" s="3"/>
      <c r="K834" s="3">
        <v>831</v>
      </c>
    </row>
    <row r="835" spans="1:11" ht="15" x14ac:dyDescent="0.35">
      <c r="A835" s="4">
        <f t="shared" si="12"/>
        <v>833</v>
      </c>
      <c r="B835" s="2"/>
      <c r="C835" s="5">
        <v>83.3</v>
      </c>
      <c r="D835" s="5">
        <v>83.3</v>
      </c>
      <c r="E835" s="5">
        <v>83.3</v>
      </c>
      <c r="F835" s="2"/>
      <c r="G835" s="2"/>
      <c r="H835" s="3"/>
      <c r="I835" s="3"/>
      <c r="J835" s="3"/>
      <c r="K835" s="3">
        <v>832</v>
      </c>
    </row>
    <row r="836" spans="1:11" ht="15" x14ac:dyDescent="0.35">
      <c r="A836" s="4">
        <f t="shared" si="12"/>
        <v>834</v>
      </c>
      <c r="B836" s="2"/>
      <c r="C836" s="5">
        <v>83.4</v>
      </c>
      <c r="D836" s="5">
        <v>83.4</v>
      </c>
      <c r="E836" s="5">
        <v>83.4</v>
      </c>
      <c r="F836" s="2"/>
      <c r="G836" s="2"/>
      <c r="H836" s="3"/>
      <c r="I836" s="3"/>
      <c r="J836" s="3"/>
      <c r="K836" s="3">
        <v>833</v>
      </c>
    </row>
    <row r="837" spans="1:11" ht="15" x14ac:dyDescent="0.35">
      <c r="A837" s="4">
        <f t="shared" ref="A837:A900" si="13">A836+1</f>
        <v>835</v>
      </c>
      <c r="B837" s="2"/>
      <c r="C837" s="5">
        <v>83.5</v>
      </c>
      <c r="D837" s="5">
        <v>83.5</v>
      </c>
      <c r="E837" s="5">
        <v>83.5</v>
      </c>
      <c r="F837" s="2"/>
      <c r="G837" s="2"/>
      <c r="H837" s="3"/>
      <c r="I837" s="3"/>
      <c r="J837" s="3"/>
      <c r="K837" s="3">
        <v>834</v>
      </c>
    </row>
    <row r="838" spans="1:11" ht="15" x14ac:dyDescent="0.35">
      <c r="A838" s="4">
        <f t="shared" si="13"/>
        <v>836</v>
      </c>
      <c r="B838" s="2"/>
      <c r="C838" s="5">
        <v>83.6</v>
      </c>
      <c r="D838" s="5">
        <v>83.6</v>
      </c>
      <c r="E838" s="5">
        <v>83.6</v>
      </c>
      <c r="F838" s="2"/>
      <c r="G838" s="2"/>
      <c r="H838" s="3"/>
      <c r="I838" s="3"/>
      <c r="J838" s="3"/>
      <c r="K838" s="3">
        <v>835</v>
      </c>
    </row>
    <row r="839" spans="1:11" ht="15" x14ac:dyDescent="0.35">
      <c r="A839" s="4">
        <f t="shared" si="13"/>
        <v>837</v>
      </c>
      <c r="B839" s="2"/>
      <c r="C839" s="5">
        <v>83.7</v>
      </c>
      <c r="D839" s="5">
        <v>83.7</v>
      </c>
      <c r="E839" s="5">
        <v>83.7</v>
      </c>
      <c r="F839" s="2"/>
      <c r="G839" s="2"/>
      <c r="H839" s="3"/>
      <c r="I839" s="3"/>
      <c r="J839" s="3"/>
      <c r="K839" s="3">
        <v>836</v>
      </c>
    </row>
    <row r="840" spans="1:11" ht="15" x14ac:dyDescent="0.35">
      <c r="A840" s="4">
        <f t="shared" si="13"/>
        <v>838</v>
      </c>
      <c r="B840" s="2"/>
      <c r="C840" s="5">
        <v>83.8</v>
      </c>
      <c r="D840" s="5">
        <v>83.8</v>
      </c>
      <c r="E840" s="5">
        <v>83.8</v>
      </c>
      <c r="F840" s="2"/>
      <c r="G840" s="2"/>
      <c r="H840" s="3"/>
      <c r="I840" s="3"/>
      <c r="J840" s="3"/>
      <c r="K840" s="3">
        <v>837</v>
      </c>
    </row>
    <row r="841" spans="1:11" ht="15" x14ac:dyDescent="0.35">
      <c r="A841" s="4">
        <f t="shared" si="13"/>
        <v>839</v>
      </c>
      <c r="B841" s="2"/>
      <c r="C841" s="5">
        <v>83.9</v>
      </c>
      <c r="D841" s="5">
        <v>83.9</v>
      </c>
      <c r="E841" s="5">
        <v>83.9</v>
      </c>
      <c r="F841" s="2"/>
      <c r="G841" s="2"/>
      <c r="H841" s="3"/>
      <c r="I841" s="3"/>
      <c r="J841" s="3"/>
      <c r="K841" s="3">
        <v>838</v>
      </c>
    </row>
    <row r="842" spans="1:11" ht="15" x14ac:dyDescent="0.35">
      <c r="A842" s="4">
        <f t="shared" si="13"/>
        <v>840</v>
      </c>
      <c r="B842" s="2"/>
      <c r="C842" s="5">
        <v>84</v>
      </c>
      <c r="D842" s="5">
        <v>84</v>
      </c>
      <c r="E842" s="5">
        <v>84</v>
      </c>
      <c r="F842" s="2"/>
      <c r="G842" s="2"/>
      <c r="H842" s="3"/>
      <c r="I842" s="3"/>
      <c r="J842" s="3"/>
      <c r="K842" s="3">
        <v>839</v>
      </c>
    </row>
    <row r="843" spans="1:11" ht="15" x14ac:dyDescent="0.35">
      <c r="A843" s="4">
        <f t="shared" si="13"/>
        <v>841</v>
      </c>
      <c r="B843" s="2"/>
      <c r="C843" s="5">
        <v>84.1</v>
      </c>
      <c r="D843" s="5">
        <v>84.1</v>
      </c>
      <c r="E843" s="5">
        <v>84.1</v>
      </c>
      <c r="F843" s="2"/>
      <c r="G843" s="2"/>
      <c r="H843" s="3"/>
      <c r="I843" s="3"/>
      <c r="J843" s="3"/>
      <c r="K843" s="3">
        <v>840</v>
      </c>
    </row>
    <row r="844" spans="1:11" ht="15" x14ac:dyDescent="0.35">
      <c r="A844" s="4">
        <f t="shared" si="13"/>
        <v>842</v>
      </c>
      <c r="B844" s="2"/>
      <c r="C844" s="5">
        <v>84.2</v>
      </c>
      <c r="D844" s="5">
        <v>84.2</v>
      </c>
      <c r="E844" s="5">
        <v>84.2</v>
      </c>
      <c r="F844" s="2"/>
      <c r="G844" s="2"/>
      <c r="H844" s="3"/>
      <c r="I844" s="3"/>
      <c r="J844" s="3"/>
      <c r="K844" s="3">
        <v>841</v>
      </c>
    </row>
    <row r="845" spans="1:11" ht="15" x14ac:dyDescent="0.35">
      <c r="A845" s="4">
        <f t="shared" si="13"/>
        <v>843</v>
      </c>
      <c r="B845" s="2"/>
      <c r="C845" s="5">
        <v>84.3</v>
      </c>
      <c r="D845" s="5">
        <v>84.3</v>
      </c>
      <c r="E845" s="5">
        <v>84.3</v>
      </c>
      <c r="F845" s="2"/>
      <c r="G845" s="2"/>
      <c r="H845" s="3"/>
      <c r="I845" s="3"/>
      <c r="J845" s="3"/>
      <c r="K845" s="3">
        <v>842</v>
      </c>
    </row>
    <row r="846" spans="1:11" ht="15" x14ac:dyDescent="0.35">
      <c r="A846" s="4">
        <f t="shared" si="13"/>
        <v>844</v>
      </c>
      <c r="B846" s="2"/>
      <c r="C846" s="5">
        <v>84.4</v>
      </c>
      <c r="D846" s="5">
        <v>84.4</v>
      </c>
      <c r="E846" s="5">
        <v>84.4</v>
      </c>
      <c r="F846" s="2"/>
      <c r="G846" s="2"/>
      <c r="H846" s="3"/>
      <c r="I846" s="3"/>
      <c r="J846" s="3"/>
      <c r="K846" s="3">
        <v>843</v>
      </c>
    </row>
    <row r="847" spans="1:11" ht="15" x14ac:dyDescent="0.35">
      <c r="A847" s="4">
        <f t="shared" si="13"/>
        <v>845</v>
      </c>
      <c r="B847" s="2"/>
      <c r="C847" s="5">
        <v>84.5</v>
      </c>
      <c r="D847" s="5">
        <v>84.5</v>
      </c>
      <c r="E847" s="5">
        <v>84.5</v>
      </c>
      <c r="F847" s="2"/>
      <c r="G847" s="2"/>
      <c r="H847" s="3"/>
      <c r="I847" s="3"/>
      <c r="J847" s="3"/>
      <c r="K847" s="3">
        <v>844</v>
      </c>
    </row>
    <row r="848" spans="1:11" ht="15" x14ac:dyDescent="0.35">
      <c r="A848" s="4">
        <f t="shared" si="13"/>
        <v>846</v>
      </c>
      <c r="B848" s="2"/>
      <c r="C848" s="5">
        <v>84.6</v>
      </c>
      <c r="D848" s="5">
        <v>84.6</v>
      </c>
      <c r="E848" s="5">
        <v>84.6</v>
      </c>
      <c r="F848" s="2"/>
      <c r="G848" s="2"/>
      <c r="H848" s="3"/>
      <c r="I848" s="3"/>
      <c r="J848" s="3"/>
      <c r="K848" s="3">
        <v>845</v>
      </c>
    </row>
    <row r="849" spans="1:11" ht="15" x14ac:dyDescent="0.35">
      <c r="A849" s="4">
        <f t="shared" si="13"/>
        <v>847</v>
      </c>
      <c r="B849" s="2"/>
      <c r="C849" s="5">
        <v>84.7</v>
      </c>
      <c r="D849" s="5">
        <v>84.7</v>
      </c>
      <c r="E849" s="5">
        <v>84.7</v>
      </c>
      <c r="F849" s="2"/>
      <c r="G849" s="2"/>
      <c r="H849" s="3"/>
      <c r="I849" s="3"/>
      <c r="J849" s="3"/>
      <c r="K849" s="3">
        <v>846</v>
      </c>
    </row>
    <row r="850" spans="1:11" ht="15" x14ac:dyDescent="0.35">
      <c r="A850" s="4">
        <f t="shared" si="13"/>
        <v>848</v>
      </c>
      <c r="B850" s="2"/>
      <c r="C850" s="5">
        <v>84.8</v>
      </c>
      <c r="D850" s="5">
        <v>84.8</v>
      </c>
      <c r="E850" s="5">
        <v>84.8</v>
      </c>
      <c r="F850" s="2"/>
      <c r="G850" s="2"/>
      <c r="H850" s="3"/>
      <c r="I850" s="3"/>
      <c r="J850" s="3"/>
      <c r="K850" s="3">
        <v>847</v>
      </c>
    </row>
    <row r="851" spans="1:11" ht="15" x14ac:dyDescent="0.35">
      <c r="A851" s="4">
        <f t="shared" si="13"/>
        <v>849</v>
      </c>
      <c r="B851" s="2"/>
      <c r="C851" s="5">
        <v>84.9</v>
      </c>
      <c r="D851" s="5">
        <v>84.9</v>
      </c>
      <c r="E851" s="5">
        <v>84.9</v>
      </c>
      <c r="F851" s="2"/>
      <c r="G851" s="2"/>
      <c r="H851" s="3"/>
      <c r="I851" s="3"/>
      <c r="J851" s="3"/>
      <c r="K851" s="3">
        <v>848</v>
      </c>
    </row>
    <row r="852" spans="1:11" ht="15" x14ac:dyDescent="0.35">
      <c r="A852" s="4">
        <f t="shared" si="13"/>
        <v>850</v>
      </c>
      <c r="B852" s="2"/>
      <c r="C852" s="5">
        <v>85</v>
      </c>
      <c r="D852" s="5">
        <v>85</v>
      </c>
      <c r="E852" s="5">
        <v>85</v>
      </c>
      <c r="F852" s="2"/>
      <c r="G852" s="2"/>
      <c r="H852" s="3"/>
      <c r="I852" s="3"/>
      <c r="J852" s="3"/>
      <c r="K852" s="3">
        <v>849</v>
      </c>
    </row>
    <row r="853" spans="1:11" ht="15" x14ac:dyDescent="0.35">
      <c r="A853" s="4">
        <f t="shared" si="13"/>
        <v>851</v>
      </c>
      <c r="B853" s="2"/>
      <c r="C853" s="5">
        <v>85.1</v>
      </c>
      <c r="D853" s="5">
        <v>85.1</v>
      </c>
      <c r="E853" s="5">
        <v>85.1</v>
      </c>
      <c r="F853" s="2"/>
      <c r="G853" s="2"/>
      <c r="H853" s="3"/>
      <c r="I853" s="3"/>
      <c r="J853" s="3"/>
      <c r="K853" s="3">
        <v>850</v>
      </c>
    </row>
    <row r="854" spans="1:11" ht="15" x14ac:dyDescent="0.35">
      <c r="A854" s="4">
        <f t="shared" si="13"/>
        <v>852</v>
      </c>
      <c r="B854" s="2"/>
      <c r="C854" s="5">
        <v>85.2</v>
      </c>
      <c r="D854" s="5">
        <v>85.2</v>
      </c>
      <c r="E854" s="5">
        <v>85.2</v>
      </c>
      <c r="F854" s="2"/>
      <c r="G854" s="2"/>
      <c r="H854" s="3"/>
      <c r="I854" s="3"/>
      <c r="J854" s="3"/>
      <c r="K854" s="3">
        <v>851</v>
      </c>
    </row>
    <row r="855" spans="1:11" ht="15" x14ac:dyDescent="0.35">
      <c r="A855" s="4">
        <f t="shared" si="13"/>
        <v>853</v>
      </c>
      <c r="B855" s="2"/>
      <c r="C855" s="5">
        <v>85.3</v>
      </c>
      <c r="D855" s="5">
        <v>85.3</v>
      </c>
      <c r="E855" s="5">
        <v>85.3</v>
      </c>
      <c r="F855" s="2"/>
      <c r="G855" s="2"/>
      <c r="H855" s="3"/>
      <c r="I855" s="3"/>
      <c r="J855" s="3"/>
      <c r="K855" s="3">
        <v>852</v>
      </c>
    </row>
    <row r="856" spans="1:11" ht="15" x14ac:dyDescent="0.35">
      <c r="A856" s="4">
        <f t="shared" si="13"/>
        <v>854</v>
      </c>
      <c r="B856" s="2"/>
      <c r="C856" s="5">
        <v>85.4</v>
      </c>
      <c r="D856" s="5">
        <v>85.4</v>
      </c>
      <c r="E856" s="5">
        <v>85.4</v>
      </c>
      <c r="F856" s="2"/>
      <c r="G856" s="2"/>
      <c r="H856" s="3"/>
      <c r="I856" s="3"/>
      <c r="J856" s="3"/>
      <c r="K856" s="3">
        <v>853</v>
      </c>
    </row>
    <row r="857" spans="1:11" ht="15" x14ac:dyDescent="0.35">
      <c r="A857" s="4">
        <f t="shared" si="13"/>
        <v>855</v>
      </c>
      <c r="B857" s="2"/>
      <c r="C857" s="5">
        <v>85.5</v>
      </c>
      <c r="D857" s="5">
        <v>85.5</v>
      </c>
      <c r="E857" s="5">
        <v>85.5</v>
      </c>
      <c r="F857" s="2"/>
      <c r="G857" s="2"/>
      <c r="H857" s="3"/>
      <c r="I857" s="3"/>
      <c r="J857" s="3"/>
      <c r="K857" s="3">
        <v>854</v>
      </c>
    </row>
    <row r="858" spans="1:11" ht="15" x14ac:dyDescent="0.35">
      <c r="A858" s="4">
        <f t="shared" si="13"/>
        <v>856</v>
      </c>
      <c r="B858" s="2"/>
      <c r="C858" s="5">
        <v>85.6</v>
      </c>
      <c r="D858" s="5">
        <v>85.6</v>
      </c>
      <c r="E858" s="5">
        <v>85.6</v>
      </c>
      <c r="F858" s="2"/>
      <c r="G858" s="2"/>
      <c r="H858" s="3"/>
      <c r="I858" s="3"/>
      <c r="J858" s="3"/>
      <c r="K858" s="3">
        <v>855</v>
      </c>
    </row>
    <row r="859" spans="1:11" ht="15" x14ac:dyDescent="0.35">
      <c r="A859" s="4">
        <f t="shared" si="13"/>
        <v>857</v>
      </c>
      <c r="B859" s="2"/>
      <c r="C859" s="5">
        <v>85.7</v>
      </c>
      <c r="D859" s="5">
        <v>85.7</v>
      </c>
      <c r="E859" s="5">
        <v>85.7</v>
      </c>
      <c r="F859" s="2"/>
      <c r="G859" s="2"/>
      <c r="H859" s="3"/>
      <c r="I859" s="3"/>
      <c r="J859" s="3"/>
      <c r="K859" s="3">
        <v>856</v>
      </c>
    </row>
    <row r="860" spans="1:11" ht="15" x14ac:dyDescent="0.35">
      <c r="A860" s="4">
        <f t="shared" si="13"/>
        <v>858</v>
      </c>
      <c r="B860" s="2"/>
      <c r="C860" s="5">
        <v>85.8</v>
      </c>
      <c r="D860" s="5">
        <v>85.8</v>
      </c>
      <c r="E860" s="5">
        <v>85.8</v>
      </c>
      <c r="F860" s="2"/>
      <c r="G860" s="2"/>
      <c r="H860" s="3"/>
      <c r="I860" s="3"/>
      <c r="J860" s="3"/>
      <c r="K860" s="3">
        <v>857</v>
      </c>
    </row>
    <row r="861" spans="1:11" ht="15" x14ac:dyDescent="0.35">
      <c r="A861" s="4">
        <f t="shared" si="13"/>
        <v>859</v>
      </c>
      <c r="B861" s="2"/>
      <c r="C861" s="5">
        <v>85.9</v>
      </c>
      <c r="D861" s="5">
        <v>85.9</v>
      </c>
      <c r="E861" s="5">
        <v>85.9</v>
      </c>
      <c r="F861" s="2"/>
      <c r="G861" s="2"/>
      <c r="H861" s="3"/>
      <c r="I861" s="3"/>
      <c r="J861" s="3"/>
      <c r="K861" s="3">
        <v>858</v>
      </c>
    </row>
    <row r="862" spans="1:11" ht="15" x14ac:dyDescent="0.35">
      <c r="A862" s="4">
        <f t="shared" si="13"/>
        <v>860</v>
      </c>
      <c r="B862" s="2"/>
      <c r="C862" s="5">
        <v>86</v>
      </c>
      <c r="D862" s="5">
        <v>86</v>
      </c>
      <c r="E862" s="5">
        <v>86</v>
      </c>
      <c r="F862" s="2"/>
      <c r="G862" s="2"/>
      <c r="H862" s="3"/>
      <c r="I862" s="3"/>
      <c r="J862" s="3"/>
      <c r="K862" s="3">
        <v>859</v>
      </c>
    </row>
    <row r="863" spans="1:11" ht="15" x14ac:dyDescent="0.35">
      <c r="A863" s="4">
        <f t="shared" si="13"/>
        <v>861</v>
      </c>
      <c r="B863" s="2"/>
      <c r="C863" s="5">
        <v>86.1</v>
      </c>
      <c r="D863" s="5">
        <v>86.1</v>
      </c>
      <c r="E863" s="5">
        <v>86.1</v>
      </c>
      <c r="F863" s="2"/>
      <c r="G863" s="2"/>
      <c r="H863" s="3"/>
      <c r="I863" s="3"/>
      <c r="J863" s="3"/>
      <c r="K863" s="3">
        <v>860</v>
      </c>
    </row>
    <row r="864" spans="1:11" ht="15" x14ac:dyDescent="0.35">
      <c r="A864" s="4">
        <f t="shared" si="13"/>
        <v>862</v>
      </c>
      <c r="B864" s="2"/>
      <c r="C864" s="5">
        <v>86.2</v>
      </c>
      <c r="D864" s="5">
        <v>86.2</v>
      </c>
      <c r="E864" s="5">
        <v>86.2</v>
      </c>
      <c r="F864" s="2"/>
      <c r="G864" s="2"/>
      <c r="H864" s="3"/>
      <c r="I864" s="3"/>
      <c r="J864" s="3"/>
      <c r="K864" s="3">
        <v>861</v>
      </c>
    </row>
    <row r="865" spans="1:11" ht="15" x14ac:dyDescent="0.35">
      <c r="A865" s="4">
        <f t="shared" si="13"/>
        <v>863</v>
      </c>
      <c r="B865" s="2"/>
      <c r="C865" s="5">
        <v>86.3</v>
      </c>
      <c r="D865" s="5">
        <v>86.3</v>
      </c>
      <c r="E865" s="5">
        <v>86.3</v>
      </c>
      <c r="F865" s="2"/>
      <c r="G865" s="2"/>
      <c r="H865" s="3"/>
      <c r="I865" s="3"/>
      <c r="J865" s="3"/>
      <c r="K865" s="3">
        <v>862</v>
      </c>
    </row>
    <row r="866" spans="1:11" ht="15" x14ac:dyDescent="0.35">
      <c r="A866" s="4">
        <f t="shared" si="13"/>
        <v>864</v>
      </c>
      <c r="B866" s="2"/>
      <c r="C866" s="5">
        <v>86.4</v>
      </c>
      <c r="D866" s="5">
        <v>86.4</v>
      </c>
      <c r="E866" s="5">
        <v>86.4</v>
      </c>
      <c r="F866" s="2"/>
      <c r="G866" s="2"/>
      <c r="H866" s="3"/>
      <c r="I866" s="3"/>
      <c r="J866" s="3"/>
      <c r="K866" s="3">
        <v>863</v>
      </c>
    </row>
    <row r="867" spans="1:11" ht="15" x14ac:dyDescent="0.35">
      <c r="A867" s="4">
        <f t="shared" si="13"/>
        <v>865</v>
      </c>
      <c r="B867" s="2"/>
      <c r="C867" s="5">
        <v>86.5</v>
      </c>
      <c r="D867" s="5">
        <v>86.5</v>
      </c>
      <c r="E867" s="5">
        <v>86.5</v>
      </c>
      <c r="F867" s="2"/>
      <c r="G867" s="2"/>
      <c r="H867" s="3"/>
      <c r="I867" s="3"/>
      <c r="J867" s="3"/>
      <c r="K867" s="3">
        <v>864</v>
      </c>
    </row>
    <row r="868" spans="1:11" ht="15" x14ac:dyDescent="0.35">
      <c r="A868" s="4">
        <f t="shared" si="13"/>
        <v>866</v>
      </c>
      <c r="B868" s="2"/>
      <c r="C868" s="5">
        <v>86.6</v>
      </c>
      <c r="D868" s="5">
        <v>86.6</v>
      </c>
      <c r="E868" s="5">
        <v>86.6</v>
      </c>
      <c r="F868" s="2"/>
      <c r="G868" s="2"/>
      <c r="H868" s="3"/>
      <c r="I868" s="3"/>
      <c r="J868" s="3"/>
      <c r="K868" s="3">
        <v>865</v>
      </c>
    </row>
    <row r="869" spans="1:11" ht="15" x14ac:dyDescent="0.35">
      <c r="A869" s="4">
        <f t="shared" si="13"/>
        <v>867</v>
      </c>
      <c r="B869" s="2"/>
      <c r="C869" s="5">
        <v>86.7</v>
      </c>
      <c r="D869" s="5">
        <v>86.7</v>
      </c>
      <c r="E869" s="5">
        <v>86.7</v>
      </c>
      <c r="F869" s="2"/>
      <c r="G869" s="2"/>
      <c r="H869" s="3"/>
      <c r="I869" s="3"/>
      <c r="J869" s="3"/>
      <c r="K869" s="3">
        <v>866</v>
      </c>
    </row>
    <row r="870" spans="1:11" ht="15" x14ac:dyDescent="0.35">
      <c r="A870" s="4">
        <f t="shared" si="13"/>
        <v>868</v>
      </c>
      <c r="B870" s="2"/>
      <c r="C870" s="5">
        <v>86.8</v>
      </c>
      <c r="D870" s="5">
        <v>86.8</v>
      </c>
      <c r="E870" s="5">
        <v>86.8</v>
      </c>
      <c r="F870" s="2"/>
      <c r="G870" s="2"/>
      <c r="H870" s="3"/>
      <c r="I870" s="3"/>
      <c r="J870" s="3"/>
      <c r="K870" s="3">
        <v>867</v>
      </c>
    </row>
    <row r="871" spans="1:11" ht="15" x14ac:dyDescent="0.35">
      <c r="A871" s="4">
        <f t="shared" si="13"/>
        <v>869</v>
      </c>
      <c r="B871" s="2"/>
      <c r="C871" s="5">
        <v>86.9</v>
      </c>
      <c r="D871" s="5">
        <v>86.9</v>
      </c>
      <c r="E871" s="5">
        <v>86.9</v>
      </c>
      <c r="F871" s="2"/>
      <c r="G871" s="2"/>
      <c r="H871" s="3"/>
      <c r="I871" s="3"/>
      <c r="J871" s="3"/>
      <c r="K871" s="3">
        <v>868</v>
      </c>
    </row>
    <row r="872" spans="1:11" ht="15" x14ac:dyDescent="0.35">
      <c r="A872" s="4">
        <f t="shared" si="13"/>
        <v>870</v>
      </c>
      <c r="B872" s="2"/>
      <c r="C872" s="5">
        <v>87</v>
      </c>
      <c r="D872" s="5">
        <v>87</v>
      </c>
      <c r="E872" s="5">
        <v>87</v>
      </c>
      <c r="F872" s="2"/>
      <c r="G872" s="2"/>
      <c r="H872" s="3"/>
      <c r="I872" s="3"/>
      <c r="J872" s="3"/>
      <c r="K872" s="3">
        <v>869</v>
      </c>
    </row>
    <row r="873" spans="1:11" ht="15" x14ac:dyDescent="0.35">
      <c r="A873" s="4">
        <f t="shared" si="13"/>
        <v>871</v>
      </c>
      <c r="B873" s="2"/>
      <c r="C873" s="5">
        <v>87.1</v>
      </c>
      <c r="D873" s="5">
        <v>87.1</v>
      </c>
      <c r="E873" s="5">
        <v>87.1</v>
      </c>
      <c r="F873" s="2"/>
      <c r="G873" s="2"/>
      <c r="H873" s="3"/>
      <c r="I873" s="3"/>
      <c r="J873" s="3"/>
      <c r="K873" s="3">
        <v>870</v>
      </c>
    </row>
    <row r="874" spans="1:11" ht="15" x14ac:dyDescent="0.35">
      <c r="A874" s="4">
        <f t="shared" si="13"/>
        <v>872</v>
      </c>
      <c r="B874" s="2"/>
      <c r="C874" s="5">
        <v>87.2</v>
      </c>
      <c r="D874" s="5">
        <v>87.2</v>
      </c>
      <c r="E874" s="5">
        <v>87.2</v>
      </c>
      <c r="F874" s="2"/>
      <c r="G874" s="2"/>
      <c r="H874" s="3"/>
      <c r="I874" s="3"/>
      <c r="J874" s="3"/>
      <c r="K874" s="3">
        <v>871</v>
      </c>
    </row>
    <row r="875" spans="1:11" ht="15" x14ac:dyDescent="0.35">
      <c r="A875" s="4">
        <f t="shared" si="13"/>
        <v>873</v>
      </c>
      <c r="B875" s="2"/>
      <c r="C875" s="5">
        <v>87.3</v>
      </c>
      <c r="D875" s="5">
        <v>87.3</v>
      </c>
      <c r="E875" s="5">
        <v>87.3</v>
      </c>
      <c r="F875" s="2"/>
      <c r="G875" s="2"/>
      <c r="H875" s="3"/>
      <c r="I875" s="3"/>
      <c r="J875" s="3"/>
      <c r="K875" s="3">
        <v>872</v>
      </c>
    </row>
    <row r="876" spans="1:11" ht="15" x14ac:dyDescent="0.35">
      <c r="A876" s="4">
        <f t="shared" si="13"/>
        <v>874</v>
      </c>
      <c r="B876" s="2"/>
      <c r="C876" s="5">
        <v>87.4</v>
      </c>
      <c r="D876" s="5">
        <v>87.4</v>
      </c>
      <c r="E876" s="5">
        <v>87.4</v>
      </c>
      <c r="F876" s="2"/>
      <c r="G876" s="2"/>
      <c r="H876" s="3"/>
      <c r="I876" s="3"/>
      <c r="J876" s="3"/>
      <c r="K876" s="3">
        <v>873</v>
      </c>
    </row>
    <row r="877" spans="1:11" ht="15" x14ac:dyDescent="0.35">
      <c r="A877" s="4">
        <f t="shared" si="13"/>
        <v>875</v>
      </c>
      <c r="B877" s="2"/>
      <c r="C877" s="5">
        <v>87.5</v>
      </c>
      <c r="D877" s="5">
        <v>87.5</v>
      </c>
      <c r="E877" s="5">
        <v>87.5</v>
      </c>
      <c r="F877" s="2"/>
      <c r="G877" s="2"/>
      <c r="H877" s="3"/>
      <c r="I877" s="3"/>
      <c r="J877" s="3"/>
      <c r="K877" s="3">
        <v>874</v>
      </c>
    </row>
    <row r="878" spans="1:11" ht="15" x14ac:dyDescent="0.35">
      <c r="A878" s="4">
        <f t="shared" si="13"/>
        <v>876</v>
      </c>
      <c r="B878" s="2"/>
      <c r="C878" s="5">
        <v>87.6</v>
      </c>
      <c r="D878" s="5">
        <v>87.6</v>
      </c>
      <c r="E878" s="5">
        <v>87.6</v>
      </c>
      <c r="F878" s="2"/>
      <c r="G878" s="2"/>
      <c r="H878" s="3"/>
      <c r="I878" s="3"/>
      <c r="J878" s="3"/>
      <c r="K878" s="3">
        <v>875</v>
      </c>
    </row>
    <row r="879" spans="1:11" ht="15" x14ac:dyDescent="0.35">
      <c r="A879" s="4">
        <f t="shared" si="13"/>
        <v>877</v>
      </c>
      <c r="B879" s="2"/>
      <c r="C879" s="5">
        <v>87.7</v>
      </c>
      <c r="D879" s="5">
        <v>87.7</v>
      </c>
      <c r="E879" s="5">
        <v>87.7</v>
      </c>
      <c r="F879" s="2"/>
      <c r="G879" s="2"/>
      <c r="H879" s="3"/>
      <c r="I879" s="3"/>
      <c r="J879" s="3"/>
      <c r="K879" s="3">
        <v>876</v>
      </c>
    </row>
    <row r="880" spans="1:11" ht="15" x14ac:dyDescent="0.35">
      <c r="A880" s="4">
        <f t="shared" si="13"/>
        <v>878</v>
      </c>
      <c r="B880" s="2"/>
      <c r="C880" s="5">
        <v>87.8</v>
      </c>
      <c r="D880" s="5">
        <v>87.8</v>
      </c>
      <c r="E880" s="5">
        <v>87.8</v>
      </c>
      <c r="F880" s="2"/>
      <c r="G880" s="2"/>
      <c r="H880" s="3"/>
      <c r="I880" s="3"/>
      <c r="J880" s="3"/>
      <c r="K880" s="3">
        <v>877</v>
      </c>
    </row>
    <row r="881" spans="1:11" ht="15" x14ac:dyDescent="0.35">
      <c r="A881" s="4">
        <f t="shared" si="13"/>
        <v>879</v>
      </c>
      <c r="B881" s="2"/>
      <c r="C881" s="5">
        <v>87.9</v>
      </c>
      <c r="D881" s="5">
        <v>87.9</v>
      </c>
      <c r="E881" s="5">
        <v>87.9</v>
      </c>
      <c r="F881" s="2"/>
      <c r="G881" s="2"/>
      <c r="H881" s="3"/>
      <c r="I881" s="3"/>
      <c r="J881" s="3"/>
      <c r="K881" s="3">
        <v>878</v>
      </c>
    </row>
    <row r="882" spans="1:11" ht="15" x14ac:dyDescent="0.35">
      <c r="A882" s="4">
        <f t="shared" si="13"/>
        <v>880</v>
      </c>
      <c r="B882" s="2"/>
      <c r="C882" s="5">
        <v>88</v>
      </c>
      <c r="D882" s="5">
        <v>88</v>
      </c>
      <c r="E882" s="5">
        <v>88</v>
      </c>
      <c r="F882" s="2"/>
      <c r="G882" s="2"/>
      <c r="H882" s="3"/>
      <c r="I882" s="3"/>
      <c r="J882" s="3"/>
      <c r="K882" s="3">
        <v>879</v>
      </c>
    </row>
    <row r="883" spans="1:11" ht="15" x14ac:dyDescent="0.35">
      <c r="A883" s="4">
        <f t="shared" si="13"/>
        <v>881</v>
      </c>
      <c r="B883" s="2"/>
      <c r="C883" s="5">
        <v>88.1</v>
      </c>
      <c r="D883" s="5">
        <v>88.1</v>
      </c>
      <c r="E883" s="5">
        <v>88.1</v>
      </c>
      <c r="F883" s="2"/>
      <c r="G883" s="2"/>
      <c r="H883" s="3"/>
      <c r="I883" s="3"/>
      <c r="J883" s="3"/>
      <c r="K883" s="3">
        <v>880</v>
      </c>
    </row>
    <row r="884" spans="1:11" ht="15" x14ac:dyDescent="0.35">
      <c r="A884" s="4">
        <f t="shared" si="13"/>
        <v>882</v>
      </c>
      <c r="B884" s="2"/>
      <c r="C884" s="5">
        <v>88.2</v>
      </c>
      <c r="D884" s="5">
        <v>88.2</v>
      </c>
      <c r="E884" s="5">
        <v>88.2</v>
      </c>
      <c r="F884" s="2"/>
      <c r="G884" s="2"/>
      <c r="H884" s="3"/>
      <c r="I884" s="3"/>
      <c r="J884" s="3"/>
      <c r="K884" s="3">
        <v>881</v>
      </c>
    </row>
    <row r="885" spans="1:11" ht="15" x14ac:dyDescent="0.35">
      <c r="A885" s="4">
        <f t="shared" si="13"/>
        <v>883</v>
      </c>
      <c r="B885" s="2"/>
      <c r="C885" s="5">
        <v>88.3</v>
      </c>
      <c r="D885" s="5">
        <v>88.3</v>
      </c>
      <c r="E885" s="5">
        <v>88.3</v>
      </c>
      <c r="F885" s="2"/>
      <c r="G885" s="2"/>
      <c r="H885" s="3"/>
      <c r="I885" s="3"/>
      <c r="J885" s="3"/>
      <c r="K885" s="3">
        <v>882</v>
      </c>
    </row>
    <row r="886" spans="1:11" ht="15" x14ac:dyDescent="0.35">
      <c r="A886" s="4">
        <f t="shared" si="13"/>
        <v>884</v>
      </c>
      <c r="B886" s="2"/>
      <c r="C886" s="5">
        <v>88.4</v>
      </c>
      <c r="D886" s="5">
        <v>88.4</v>
      </c>
      <c r="E886" s="5">
        <v>88.4</v>
      </c>
      <c r="F886" s="2"/>
      <c r="G886" s="2"/>
      <c r="H886" s="3"/>
      <c r="I886" s="3"/>
      <c r="J886" s="3"/>
      <c r="K886" s="3">
        <v>883</v>
      </c>
    </row>
    <row r="887" spans="1:11" ht="15" x14ac:dyDescent="0.35">
      <c r="A887" s="4">
        <f t="shared" si="13"/>
        <v>885</v>
      </c>
      <c r="B887" s="2"/>
      <c r="C887" s="5">
        <v>88.5</v>
      </c>
      <c r="D887" s="5">
        <v>88.5</v>
      </c>
      <c r="E887" s="5">
        <v>88.5</v>
      </c>
      <c r="F887" s="2"/>
      <c r="G887" s="2"/>
      <c r="H887" s="3"/>
      <c r="I887" s="3"/>
      <c r="J887" s="3"/>
      <c r="K887" s="3">
        <v>884</v>
      </c>
    </row>
    <row r="888" spans="1:11" ht="15" x14ac:dyDescent="0.35">
      <c r="A888" s="4">
        <f t="shared" si="13"/>
        <v>886</v>
      </c>
      <c r="B888" s="2"/>
      <c r="C888" s="5">
        <v>88.6</v>
      </c>
      <c r="D888" s="5">
        <v>88.6</v>
      </c>
      <c r="E888" s="5">
        <v>88.6</v>
      </c>
      <c r="F888" s="2"/>
      <c r="G888" s="2"/>
      <c r="H888" s="3"/>
      <c r="I888" s="3"/>
      <c r="J888" s="3"/>
      <c r="K888" s="3">
        <v>885</v>
      </c>
    </row>
    <row r="889" spans="1:11" ht="15" x14ac:dyDescent="0.35">
      <c r="A889" s="4">
        <f t="shared" si="13"/>
        <v>887</v>
      </c>
      <c r="B889" s="2"/>
      <c r="C889" s="5">
        <v>88.7</v>
      </c>
      <c r="D889" s="5">
        <v>88.7</v>
      </c>
      <c r="E889" s="5">
        <v>88.7</v>
      </c>
      <c r="F889" s="2"/>
      <c r="G889" s="2"/>
      <c r="H889" s="3"/>
      <c r="I889" s="3"/>
      <c r="J889" s="3"/>
      <c r="K889" s="3">
        <v>886</v>
      </c>
    </row>
    <row r="890" spans="1:11" ht="15" x14ac:dyDescent="0.35">
      <c r="A890" s="4">
        <f t="shared" si="13"/>
        <v>888</v>
      </c>
      <c r="B890" s="2"/>
      <c r="C890" s="5">
        <v>88.8</v>
      </c>
      <c r="D890" s="5">
        <v>88.8</v>
      </c>
      <c r="E890" s="5">
        <v>88.8</v>
      </c>
      <c r="F890" s="2"/>
      <c r="G890" s="2"/>
      <c r="H890" s="3"/>
      <c r="I890" s="3"/>
      <c r="J890" s="3"/>
      <c r="K890" s="3">
        <v>887</v>
      </c>
    </row>
    <row r="891" spans="1:11" ht="15" x14ac:dyDescent="0.35">
      <c r="A891" s="4">
        <f t="shared" si="13"/>
        <v>889</v>
      </c>
      <c r="B891" s="2"/>
      <c r="C891" s="5">
        <v>88.9</v>
      </c>
      <c r="D891" s="5">
        <v>88.9</v>
      </c>
      <c r="E891" s="5">
        <v>88.9</v>
      </c>
      <c r="F891" s="2"/>
      <c r="G891" s="2"/>
      <c r="H891" s="3"/>
      <c r="I891" s="3"/>
      <c r="J891" s="3"/>
      <c r="K891" s="3">
        <v>888</v>
      </c>
    </row>
    <row r="892" spans="1:11" ht="15" x14ac:dyDescent="0.35">
      <c r="A892" s="4">
        <f t="shared" si="13"/>
        <v>890</v>
      </c>
      <c r="B892" s="2"/>
      <c r="C892" s="5">
        <v>89</v>
      </c>
      <c r="D892" s="5">
        <v>89</v>
      </c>
      <c r="E892" s="5">
        <v>89</v>
      </c>
      <c r="F892" s="2"/>
      <c r="G892" s="2"/>
      <c r="H892" s="3"/>
      <c r="I892" s="3"/>
      <c r="J892" s="3"/>
      <c r="K892" s="3">
        <v>889</v>
      </c>
    </row>
    <row r="893" spans="1:11" ht="15" x14ac:dyDescent="0.35">
      <c r="A893" s="4">
        <f t="shared" si="13"/>
        <v>891</v>
      </c>
      <c r="B893" s="2"/>
      <c r="C893" s="5">
        <v>89.1</v>
      </c>
      <c r="D893" s="5">
        <v>89.1</v>
      </c>
      <c r="E893" s="5">
        <v>89.1</v>
      </c>
      <c r="F893" s="2"/>
      <c r="G893" s="2"/>
      <c r="H893" s="3"/>
      <c r="I893" s="3"/>
      <c r="J893" s="3"/>
      <c r="K893" s="3">
        <v>890</v>
      </c>
    </row>
    <row r="894" spans="1:11" ht="15" x14ac:dyDescent="0.35">
      <c r="A894" s="4">
        <f t="shared" si="13"/>
        <v>892</v>
      </c>
      <c r="B894" s="2"/>
      <c r="C894" s="5">
        <v>89.2</v>
      </c>
      <c r="D894" s="5">
        <v>89.2</v>
      </c>
      <c r="E894" s="5">
        <v>89.2</v>
      </c>
      <c r="F894" s="2"/>
      <c r="G894" s="2"/>
      <c r="H894" s="3"/>
      <c r="I894" s="3"/>
      <c r="J894" s="3"/>
      <c r="K894" s="3">
        <v>891</v>
      </c>
    </row>
    <row r="895" spans="1:11" ht="15" x14ac:dyDescent="0.35">
      <c r="A895" s="4">
        <f t="shared" si="13"/>
        <v>893</v>
      </c>
      <c r="B895" s="2"/>
      <c r="C895" s="5">
        <v>89.3</v>
      </c>
      <c r="D895" s="5">
        <v>89.3</v>
      </c>
      <c r="E895" s="5">
        <v>89.3</v>
      </c>
      <c r="F895" s="2"/>
      <c r="G895" s="2"/>
      <c r="H895" s="3"/>
      <c r="I895" s="3"/>
      <c r="J895" s="3"/>
      <c r="K895" s="3">
        <v>892</v>
      </c>
    </row>
    <row r="896" spans="1:11" ht="15" x14ac:dyDescent="0.35">
      <c r="A896" s="4">
        <f t="shared" si="13"/>
        <v>894</v>
      </c>
      <c r="B896" s="2"/>
      <c r="C896" s="5">
        <v>89.4</v>
      </c>
      <c r="D896" s="5">
        <v>89.4</v>
      </c>
      <c r="E896" s="5">
        <v>89.4</v>
      </c>
      <c r="F896" s="2"/>
      <c r="G896" s="2"/>
      <c r="H896" s="3"/>
      <c r="I896" s="3"/>
      <c r="J896" s="3"/>
      <c r="K896" s="3">
        <v>893</v>
      </c>
    </row>
    <row r="897" spans="1:11" ht="15" x14ac:dyDescent="0.35">
      <c r="A897" s="4">
        <f t="shared" si="13"/>
        <v>895</v>
      </c>
      <c r="B897" s="2"/>
      <c r="C897" s="5">
        <v>89.5</v>
      </c>
      <c r="D897" s="5">
        <v>89.5</v>
      </c>
      <c r="E897" s="5">
        <v>89.5</v>
      </c>
      <c r="F897" s="2"/>
      <c r="G897" s="2"/>
      <c r="H897" s="3"/>
      <c r="I897" s="3"/>
      <c r="J897" s="3"/>
      <c r="K897" s="3">
        <v>894</v>
      </c>
    </row>
    <row r="898" spans="1:11" ht="15" x14ac:dyDescent="0.35">
      <c r="A898" s="4">
        <f t="shared" si="13"/>
        <v>896</v>
      </c>
      <c r="B898" s="2"/>
      <c r="C898" s="5">
        <v>89.6</v>
      </c>
      <c r="D898" s="5">
        <v>89.6</v>
      </c>
      <c r="E898" s="5">
        <v>89.6</v>
      </c>
      <c r="F898" s="2"/>
      <c r="G898" s="2"/>
      <c r="H898" s="3"/>
      <c r="I898" s="3"/>
      <c r="J898" s="3"/>
      <c r="K898" s="3">
        <v>895</v>
      </c>
    </row>
    <row r="899" spans="1:11" ht="15" x14ac:dyDescent="0.35">
      <c r="A899" s="4">
        <f t="shared" si="13"/>
        <v>897</v>
      </c>
      <c r="B899" s="2"/>
      <c r="C899" s="5">
        <v>89.7</v>
      </c>
      <c r="D899" s="5">
        <v>89.7</v>
      </c>
      <c r="E899" s="5">
        <v>89.7</v>
      </c>
      <c r="F899" s="2"/>
      <c r="G899" s="2"/>
      <c r="H899" s="3"/>
      <c r="I899" s="3"/>
      <c r="J899" s="3"/>
      <c r="K899" s="3">
        <v>896</v>
      </c>
    </row>
    <row r="900" spans="1:11" ht="15" x14ac:dyDescent="0.35">
      <c r="A900" s="4">
        <f t="shared" si="13"/>
        <v>898</v>
      </c>
      <c r="B900" s="2"/>
      <c r="C900" s="5">
        <v>89.8</v>
      </c>
      <c r="D900" s="5">
        <v>89.8</v>
      </c>
      <c r="E900" s="5">
        <v>89.8</v>
      </c>
      <c r="F900" s="2"/>
      <c r="G900" s="2"/>
      <c r="H900" s="3"/>
      <c r="I900" s="3"/>
      <c r="J900" s="3"/>
      <c r="K900" s="3">
        <v>897</v>
      </c>
    </row>
    <row r="901" spans="1:11" ht="15" x14ac:dyDescent="0.35">
      <c r="A901" s="4">
        <f t="shared" ref="A901:A964" si="14">A900+1</f>
        <v>899</v>
      </c>
      <c r="B901" s="2"/>
      <c r="C901" s="5">
        <v>89.9</v>
      </c>
      <c r="D901" s="5">
        <v>89.9</v>
      </c>
      <c r="E901" s="5">
        <v>89.9</v>
      </c>
      <c r="F901" s="2"/>
      <c r="G901" s="2"/>
      <c r="H901" s="3"/>
      <c r="I901" s="3"/>
      <c r="J901" s="3"/>
      <c r="K901" s="3">
        <v>898</v>
      </c>
    </row>
    <row r="902" spans="1:11" ht="15" x14ac:dyDescent="0.35">
      <c r="A902" s="4">
        <f t="shared" si="14"/>
        <v>900</v>
      </c>
      <c r="B902" s="2"/>
      <c r="C902" s="5">
        <v>90</v>
      </c>
      <c r="D902" s="5">
        <v>90</v>
      </c>
      <c r="E902" s="5">
        <v>90</v>
      </c>
      <c r="F902" s="2"/>
      <c r="G902" s="2"/>
      <c r="H902" s="3"/>
      <c r="I902" s="3"/>
      <c r="J902" s="3"/>
      <c r="K902" s="3">
        <v>899</v>
      </c>
    </row>
    <row r="903" spans="1:11" ht="15" x14ac:dyDescent="0.35">
      <c r="A903" s="4">
        <f t="shared" si="14"/>
        <v>901</v>
      </c>
      <c r="B903" s="2"/>
      <c r="C903" s="5">
        <v>90.1</v>
      </c>
      <c r="D903" s="5">
        <v>90.1</v>
      </c>
      <c r="E903" s="5">
        <v>90.1</v>
      </c>
      <c r="F903" s="2"/>
      <c r="G903" s="2"/>
      <c r="H903" s="3"/>
      <c r="I903" s="3"/>
      <c r="J903" s="3"/>
      <c r="K903" s="3">
        <v>900</v>
      </c>
    </row>
    <row r="904" spans="1:11" ht="15" x14ac:dyDescent="0.35">
      <c r="A904" s="4">
        <f t="shared" si="14"/>
        <v>902</v>
      </c>
      <c r="B904" s="2"/>
      <c r="C904" s="5">
        <v>90.2</v>
      </c>
      <c r="D904" s="5">
        <v>90.2</v>
      </c>
      <c r="E904" s="5">
        <v>90.2</v>
      </c>
      <c r="F904" s="2"/>
      <c r="G904" s="2"/>
      <c r="H904" s="3"/>
      <c r="I904" s="3"/>
      <c r="J904" s="3"/>
      <c r="K904" s="3">
        <v>901</v>
      </c>
    </row>
    <row r="905" spans="1:11" ht="15" x14ac:dyDescent="0.35">
      <c r="A905" s="4">
        <f t="shared" si="14"/>
        <v>903</v>
      </c>
      <c r="B905" s="2"/>
      <c r="C905" s="5">
        <v>90.3</v>
      </c>
      <c r="D905" s="5">
        <v>90.3</v>
      </c>
      <c r="E905" s="5">
        <v>90.3</v>
      </c>
      <c r="F905" s="2"/>
      <c r="G905" s="2"/>
      <c r="H905" s="3"/>
      <c r="I905" s="3"/>
      <c r="J905" s="3"/>
      <c r="K905" s="3">
        <v>902</v>
      </c>
    </row>
    <row r="906" spans="1:11" ht="15" x14ac:dyDescent="0.35">
      <c r="A906" s="4">
        <f t="shared" si="14"/>
        <v>904</v>
      </c>
      <c r="B906" s="2"/>
      <c r="C906" s="5">
        <v>90.4</v>
      </c>
      <c r="D906" s="5">
        <v>90.4</v>
      </c>
      <c r="E906" s="5">
        <v>90.4</v>
      </c>
      <c r="F906" s="2"/>
      <c r="G906" s="2"/>
      <c r="H906" s="3"/>
      <c r="I906" s="3"/>
      <c r="J906" s="3"/>
      <c r="K906" s="3">
        <v>903</v>
      </c>
    </row>
    <row r="907" spans="1:11" ht="15" x14ac:dyDescent="0.35">
      <c r="A907" s="4">
        <f t="shared" si="14"/>
        <v>905</v>
      </c>
      <c r="B907" s="2"/>
      <c r="C907" s="5">
        <v>90.5</v>
      </c>
      <c r="D907" s="5">
        <v>90.5</v>
      </c>
      <c r="E907" s="5">
        <v>90.5</v>
      </c>
      <c r="F907" s="2"/>
      <c r="G907" s="2"/>
      <c r="H907" s="3"/>
      <c r="I907" s="3"/>
      <c r="J907" s="3"/>
      <c r="K907" s="3">
        <v>904</v>
      </c>
    </row>
    <row r="908" spans="1:11" ht="15" x14ac:dyDescent="0.35">
      <c r="A908" s="4">
        <f t="shared" si="14"/>
        <v>906</v>
      </c>
      <c r="B908" s="2"/>
      <c r="C908" s="5">
        <v>90.6</v>
      </c>
      <c r="D908" s="5">
        <v>90.6</v>
      </c>
      <c r="E908" s="5">
        <v>90.6</v>
      </c>
      <c r="F908" s="2"/>
      <c r="G908" s="2"/>
      <c r="H908" s="3"/>
      <c r="I908" s="3"/>
      <c r="J908" s="3"/>
      <c r="K908" s="3">
        <v>905</v>
      </c>
    </row>
    <row r="909" spans="1:11" ht="15" x14ac:dyDescent="0.35">
      <c r="A909" s="4">
        <f t="shared" si="14"/>
        <v>907</v>
      </c>
      <c r="B909" s="2"/>
      <c r="C909" s="5">
        <v>90.7</v>
      </c>
      <c r="D909" s="5">
        <v>90.7</v>
      </c>
      <c r="E909" s="5">
        <v>90.7</v>
      </c>
      <c r="F909" s="2"/>
      <c r="G909" s="2"/>
      <c r="H909" s="3"/>
      <c r="I909" s="3"/>
      <c r="J909" s="3"/>
      <c r="K909" s="3">
        <v>906</v>
      </c>
    </row>
    <row r="910" spans="1:11" ht="15" x14ac:dyDescent="0.35">
      <c r="A910" s="4">
        <f t="shared" si="14"/>
        <v>908</v>
      </c>
      <c r="B910" s="2"/>
      <c r="C910" s="5">
        <v>90.8</v>
      </c>
      <c r="D910" s="5">
        <v>90.8</v>
      </c>
      <c r="E910" s="5">
        <v>90.8</v>
      </c>
      <c r="F910" s="2"/>
      <c r="G910" s="2"/>
      <c r="H910" s="3"/>
      <c r="I910" s="3"/>
      <c r="J910" s="3"/>
      <c r="K910" s="3">
        <v>907</v>
      </c>
    </row>
    <row r="911" spans="1:11" ht="15" x14ac:dyDescent="0.35">
      <c r="A911" s="4">
        <f t="shared" si="14"/>
        <v>909</v>
      </c>
      <c r="B911" s="2"/>
      <c r="C911" s="5">
        <v>90.9</v>
      </c>
      <c r="D911" s="5">
        <v>90.9</v>
      </c>
      <c r="E911" s="5">
        <v>90.9</v>
      </c>
      <c r="F911" s="2"/>
      <c r="G911" s="2"/>
      <c r="H911" s="3"/>
      <c r="I911" s="3"/>
      <c r="J911" s="3"/>
      <c r="K911" s="3">
        <v>908</v>
      </c>
    </row>
    <row r="912" spans="1:11" ht="15" x14ac:dyDescent="0.35">
      <c r="A912" s="4">
        <f t="shared" si="14"/>
        <v>910</v>
      </c>
      <c r="B912" s="2"/>
      <c r="C912" s="5">
        <v>91</v>
      </c>
      <c r="D912" s="5">
        <v>91</v>
      </c>
      <c r="E912" s="5">
        <v>91</v>
      </c>
      <c r="F912" s="2"/>
      <c r="G912" s="2"/>
      <c r="H912" s="3"/>
      <c r="I912" s="3"/>
      <c r="J912" s="3"/>
      <c r="K912" s="3">
        <v>909</v>
      </c>
    </row>
    <row r="913" spans="1:11" ht="15" x14ac:dyDescent="0.35">
      <c r="A913" s="4">
        <f t="shared" si="14"/>
        <v>911</v>
      </c>
      <c r="B913" s="2"/>
      <c r="C913" s="5">
        <v>91.1</v>
      </c>
      <c r="D913" s="5">
        <v>91.1</v>
      </c>
      <c r="E913" s="5">
        <v>91.1</v>
      </c>
      <c r="F913" s="2"/>
      <c r="G913" s="2"/>
      <c r="H913" s="3"/>
      <c r="I913" s="3"/>
      <c r="J913" s="3"/>
      <c r="K913" s="3">
        <v>910</v>
      </c>
    </row>
    <row r="914" spans="1:11" ht="15" x14ac:dyDescent="0.35">
      <c r="A914" s="4">
        <f t="shared" si="14"/>
        <v>912</v>
      </c>
      <c r="B914" s="2"/>
      <c r="C914" s="5">
        <v>91.2</v>
      </c>
      <c r="D914" s="5">
        <v>91.2</v>
      </c>
      <c r="E914" s="5">
        <v>91.2</v>
      </c>
      <c r="F914" s="2"/>
      <c r="G914" s="2"/>
      <c r="H914" s="3"/>
      <c r="I914" s="3"/>
      <c r="J914" s="3"/>
      <c r="K914" s="3">
        <v>911</v>
      </c>
    </row>
    <row r="915" spans="1:11" ht="15" x14ac:dyDescent="0.35">
      <c r="A915" s="4">
        <f t="shared" si="14"/>
        <v>913</v>
      </c>
      <c r="B915" s="2"/>
      <c r="C915" s="5">
        <v>91.3</v>
      </c>
      <c r="D915" s="5">
        <v>91.3</v>
      </c>
      <c r="E915" s="5">
        <v>91.3</v>
      </c>
      <c r="F915" s="2"/>
      <c r="G915" s="2"/>
      <c r="H915" s="3"/>
      <c r="I915" s="3"/>
      <c r="J915" s="3"/>
      <c r="K915" s="3">
        <v>912</v>
      </c>
    </row>
    <row r="916" spans="1:11" ht="15" x14ac:dyDescent="0.35">
      <c r="A916" s="4">
        <f t="shared" si="14"/>
        <v>914</v>
      </c>
      <c r="B916" s="2"/>
      <c r="C916" s="5">
        <v>91.4</v>
      </c>
      <c r="D916" s="5">
        <v>91.4</v>
      </c>
      <c r="E916" s="5">
        <v>91.4</v>
      </c>
      <c r="F916" s="2"/>
      <c r="G916" s="2"/>
      <c r="H916" s="3"/>
      <c r="I916" s="3"/>
      <c r="J916" s="3"/>
      <c r="K916" s="3">
        <v>913</v>
      </c>
    </row>
    <row r="917" spans="1:11" ht="15" x14ac:dyDescent="0.35">
      <c r="A917" s="4">
        <f t="shared" si="14"/>
        <v>915</v>
      </c>
      <c r="B917" s="2"/>
      <c r="C917" s="5">
        <v>91.5</v>
      </c>
      <c r="D917" s="5">
        <v>91.5</v>
      </c>
      <c r="E917" s="5">
        <v>91.5</v>
      </c>
      <c r="F917" s="2"/>
      <c r="G917" s="2"/>
      <c r="H917" s="3"/>
      <c r="I917" s="3"/>
      <c r="J917" s="3"/>
      <c r="K917" s="3">
        <v>914</v>
      </c>
    </row>
    <row r="918" spans="1:11" ht="15" x14ac:dyDescent="0.35">
      <c r="A918" s="4">
        <f t="shared" si="14"/>
        <v>916</v>
      </c>
      <c r="B918" s="2"/>
      <c r="C918" s="5">
        <v>91.6</v>
      </c>
      <c r="D918" s="5">
        <v>91.6</v>
      </c>
      <c r="E918" s="5">
        <v>91.6</v>
      </c>
      <c r="F918" s="2"/>
      <c r="G918" s="2"/>
      <c r="H918" s="3"/>
      <c r="I918" s="3"/>
      <c r="J918" s="3"/>
      <c r="K918" s="3">
        <v>915</v>
      </c>
    </row>
    <row r="919" spans="1:11" ht="15" x14ac:dyDescent="0.35">
      <c r="A919" s="4">
        <f t="shared" si="14"/>
        <v>917</v>
      </c>
      <c r="B919" s="2"/>
      <c r="C919" s="5">
        <v>91.7</v>
      </c>
      <c r="D919" s="5">
        <v>91.7</v>
      </c>
      <c r="E919" s="5">
        <v>91.7</v>
      </c>
      <c r="F919" s="2"/>
      <c r="G919" s="2"/>
      <c r="H919" s="3"/>
      <c r="I919" s="3"/>
      <c r="J919" s="3"/>
      <c r="K919" s="3">
        <v>916</v>
      </c>
    </row>
    <row r="920" spans="1:11" ht="15" x14ac:dyDescent="0.35">
      <c r="A920" s="4">
        <f t="shared" si="14"/>
        <v>918</v>
      </c>
      <c r="B920" s="2"/>
      <c r="C920" s="5">
        <v>91.8</v>
      </c>
      <c r="D920" s="5">
        <v>91.8</v>
      </c>
      <c r="E920" s="5">
        <v>91.8</v>
      </c>
      <c r="F920" s="2"/>
      <c r="G920" s="2"/>
      <c r="H920" s="3"/>
      <c r="I920" s="3"/>
      <c r="J920" s="3"/>
      <c r="K920" s="3">
        <v>917</v>
      </c>
    </row>
    <row r="921" spans="1:11" ht="15" x14ac:dyDescent="0.35">
      <c r="A921" s="4">
        <f t="shared" si="14"/>
        <v>919</v>
      </c>
      <c r="B921" s="2"/>
      <c r="C921" s="5">
        <v>91.9</v>
      </c>
      <c r="D921" s="5">
        <v>91.9</v>
      </c>
      <c r="E921" s="5">
        <v>91.9</v>
      </c>
      <c r="F921" s="2"/>
      <c r="G921" s="2"/>
      <c r="H921" s="3"/>
      <c r="I921" s="3"/>
      <c r="J921" s="3"/>
      <c r="K921" s="3">
        <v>918</v>
      </c>
    </row>
    <row r="922" spans="1:11" ht="15" x14ac:dyDescent="0.35">
      <c r="A922" s="4">
        <f t="shared" si="14"/>
        <v>920</v>
      </c>
      <c r="B922" s="2"/>
      <c r="C922" s="5">
        <v>92</v>
      </c>
      <c r="D922" s="5">
        <v>92</v>
      </c>
      <c r="E922" s="5">
        <v>92</v>
      </c>
      <c r="F922" s="2"/>
      <c r="G922" s="2"/>
      <c r="H922" s="3"/>
      <c r="I922" s="3"/>
      <c r="J922" s="3"/>
      <c r="K922" s="3">
        <v>919</v>
      </c>
    </row>
    <row r="923" spans="1:11" ht="15" x14ac:dyDescent="0.35">
      <c r="A923" s="4">
        <f t="shared" si="14"/>
        <v>921</v>
      </c>
      <c r="B923" s="2"/>
      <c r="C923" s="5">
        <v>92.1</v>
      </c>
      <c r="D923" s="5">
        <v>92.1</v>
      </c>
      <c r="E923" s="5">
        <v>92.1</v>
      </c>
      <c r="F923" s="2"/>
      <c r="G923" s="2"/>
      <c r="H923" s="3"/>
      <c r="I923" s="3"/>
      <c r="J923" s="3"/>
      <c r="K923" s="3">
        <v>920</v>
      </c>
    </row>
    <row r="924" spans="1:11" ht="15" x14ac:dyDescent="0.35">
      <c r="A924" s="4">
        <f t="shared" si="14"/>
        <v>922</v>
      </c>
      <c r="B924" s="2"/>
      <c r="C924" s="5">
        <v>92.2</v>
      </c>
      <c r="D924" s="5">
        <v>92.2</v>
      </c>
      <c r="E924" s="5">
        <v>92.2</v>
      </c>
      <c r="F924" s="2"/>
      <c r="G924" s="2"/>
      <c r="H924" s="3"/>
      <c r="I924" s="3"/>
      <c r="J924" s="3"/>
      <c r="K924" s="3">
        <v>921</v>
      </c>
    </row>
    <row r="925" spans="1:11" ht="15" x14ac:dyDescent="0.35">
      <c r="A925" s="4">
        <f t="shared" si="14"/>
        <v>923</v>
      </c>
      <c r="B925" s="2"/>
      <c r="C925" s="5">
        <v>92.3</v>
      </c>
      <c r="D925" s="5">
        <v>92.3</v>
      </c>
      <c r="E925" s="5">
        <v>92.3</v>
      </c>
      <c r="F925" s="2"/>
      <c r="G925" s="2"/>
      <c r="H925" s="3"/>
      <c r="I925" s="3"/>
      <c r="J925" s="3"/>
      <c r="K925" s="3">
        <v>922</v>
      </c>
    </row>
    <row r="926" spans="1:11" ht="15" x14ac:dyDescent="0.35">
      <c r="A926" s="4">
        <f t="shared" si="14"/>
        <v>924</v>
      </c>
      <c r="B926" s="2"/>
      <c r="C926" s="5">
        <v>92.4</v>
      </c>
      <c r="D926" s="5">
        <v>92.4</v>
      </c>
      <c r="E926" s="5">
        <v>92.4</v>
      </c>
      <c r="F926" s="2"/>
      <c r="G926" s="2"/>
      <c r="H926" s="3"/>
      <c r="I926" s="3"/>
      <c r="J926" s="3"/>
      <c r="K926" s="3">
        <v>923</v>
      </c>
    </row>
    <row r="927" spans="1:11" ht="15" x14ac:dyDescent="0.35">
      <c r="A927" s="4">
        <f t="shared" si="14"/>
        <v>925</v>
      </c>
      <c r="B927" s="2"/>
      <c r="C927" s="5">
        <v>92.5</v>
      </c>
      <c r="D927" s="5">
        <v>92.5</v>
      </c>
      <c r="E927" s="5">
        <v>92.5</v>
      </c>
      <c r="F927" s="2"/>
      <c r="G927" s="2"/>
      <c r="H927" s="3"/>
      <c r="I927" s="3"/>
      <c r="J927" s="3"/>
      <c r="K927" s="3">
        <v>924</v>
      </c>
    </row>
    <row r="928" spans="1:11" ht="15" x14ac:dyDescent="0.35">
      <c r="A928" s="4">
        <f t="shared" si="14"/>
        <v>926</v>
      </c>
      <c r="B928" s="2"/>
      <c r="C928" s="5">
        <v>92.6</v>
      </c>
      <c r="D928" s="5">
        <v>92.6</v>
      </c>
      <c r="E928" s="5">
        <v>92.6</v>
      </c>
      <c r="F928" s="2"/>
      <c r="G928" s="2"/>
      <c r="H928" s="3"/>
      <c r="I928" s="3"/>
      <c r="J928" s="3"/>
      <c r="K928" s="3">
        <v>925</v>
      </c>
    </row>
    <row r="929" spans="1:11" ht="15" x14ac:dyDescent="0.35">
      <c r="A929" s="4">
        <f t="shared" si="14"/>
        <v>927</v>
      </c>
      <c r="B929" s="2"/>
      <c r="C929" s="5">
        <v>92.7</v>
      </c>
      <c r="D929" s="5">
        <v>92.7</v>
      </c>
      <c r="E929" s="5">
        <v>92.7</v>
      </c>
      <c r="F929" s="2"/>
      <c r="G929" s="2"/>
      <c r="H929" s="3"/>
      <c r="I929" s="3"/>
      <c r="J929" s="3"/>
      <c r="K929" s="3">
        <v>926</v>
      </c>
    </row>
    <row r="930" spans="1:11" ht="15" x14ac:dyDescent="0.35">
      <c r="A930" s="4">
        <f t="shared" si="14"/>
        <v>928</v>
      </c>
      <c r="B930" s="2"/>
      <c r="C930" s="5">
        <v>92.8</v>
      </c>
      <c r="D930" s="5">
        <v>92.8</v>
      </c>
      <c r="E930" s="5">
        <v>92.8</v>
      </c>
      <c r="F930" s="2"/>
      <c r="G930" s="2"/>
      <c r="H930" s="3"/>
      <c r="I930" s="3"/>
      <c r="J930" s="3"/>
      <c r="K930" s="3">
        <v>927</v>
      </c>
    </row>
    <row r="931" spans="1:11" ht="15" x14ac:dyDescent="0.35">
      <c r="A931" s="4">
        <f t="shared" si="14"/>
        <v>929</v>
      </c>
      <c r="B931" s="2"/>
      <c r="C931" s="5">
        <v>92.9</v>
      </c>
      <c r="D931" s="5">
        <v>92.9</v>
      </c>
      <c r="E931" s="5">
        <v>92.9</v>
      </c>
      <c r="F931" s="2"/>
      <c r="G931" s="2"/>
      <c r="H931" s="3"/>
      <c r="I931" s="3"/>
      <c r="J931" s="3"/>
      <c r="K931" s="3">
        <v>928</v>
      </c>
    </row>
    <row r="932" spans="1:11" ht="15" x14ac:dyDescent="0.35">
      <c r="A932" s="4">
        <f t="shared" si="14"/>
        <v>930</v>
      </c>
      <c r="B932" s="2"/>
      <c r="C932" s="5">
        <v>93</v>
      </c>
      <c r="D932" s="5">
        <v>93</v>
      </c>
      <c r="E932" s="5">
        <v>93</v>
      </c>
      <c r="F932" s="2"/>
      <c r="G932" s="2"/>
      <c r="H932" s="3"/>
      <c r="I932" s="3"/>
      <c r="J932" s="3"/>
      <c r="K932" s="3">
        <v>929</v>
      </c>
    </row>
    <row r="933" spans="1:11" ht="15" x14ac:dyDescent="0.35">
      <c r="A933" s="4">
        <f t="shared" si="14"/>
        <v>931</v>
      </c>
      <c r="B933" s="2"/>
      <c r="C933" s="5">
        <v>93.1</v>
      </c>
      <c r="D933" s="5">
        <v>93.1</v>
      </c>
      <c r="E933" s="5">
        <v>93.1</v>
      </c>
      <c r="F933" s="2"/>
      <c r="G933" s="2"/>
      <c r="H933" s="3"/>
      <c r="I933" s="3"/>
      <c r="J933" s="3"/>
      <c r="K933" s="3">
        <v>930</v>
      </c>
    </row>
    <row r="934" spans="1:11" ht="15" x14ac:dyDescent="0.35">
      <c r="A934" s="4">
        <f t="shared" si="14"/>
        <v>932</v>
      </c>
      <c r="B934" s="2"/>
      <c r="C934" s="5">
        <v>93.2</v>
      </c>
      <c r="D934" s="5">
        <v>93.2</v>
      </c>
      <c r="E934" s="5">
        <v>93.2</v>
      </c>
      <c r="F934" s="2"/>
      <c r="G934" s="2"/>
      <c r="H934" s="3"/>
      <c r="I934" s="3"/>
      <c r="J934" s="3"/>
      <c r="K934" s="3">
        <v>931</v>
      </c>
    </row>
    <row r="935" spans="1:11" ht="15" x14ac:dyDescent="0.35">
      <c r="A935" s="4">
        <f t="shared" si="14"/>
        <v>933</v>
      </c>
      <c r="B935" s="2"/>
      <c r="C935" s="5">
        <v>93.3</v>
      </c>
      <c r="D935" s="5">
        <v>93.3</v>
      </c>
      <c r="E935" s="5">
        <v>93.3</v>
      </c>
      <c r="F935" s="2"/>
      <c r="G935" s="2"/>
      <c r="H935" s="3"/>
      <c r="I935" s="3"/>
      <c r="J935" s="3"/>
      <c r="K935" s="3">
        <v>932</v>
      </c>
    </row>
    <row r="936" spans="1:11" ht="15" x14ac:dyDescent="0.35">
      <c r="A936" s="4">
        <f t="shared" si="14"/>
        <v>934</v>
      </c>
      <c r="B936" s="2"/>
      <c r="C936" s="5">
        <v>93.4</v>
      </c>
      <c r="D936" s="5">
        <v>93.4</v>
      </c>
      <c r="E936" s="5">
        <v>93.4</v>
      </c>
      <c r="F936" s="2"/>
      <c r="G936" s="2"/>
      <c r="H936" s="3"/>
      <c r="I936" s="3"/>
      <c r="J936" s="3"/>
      <c r="K936" s="3">
        <v>933</v>
      </c>
    </row>
    <row r="937" spans="1:11" ht="15" x14ac:dyDescent="0.35">
      <c r="A937" s="4">
        <f t="shared" si="14"/>
        <v>935</v>
      </c>
      <c r="B937" s="2"/>
      <c r="C937" s="5">
        <v>93.5</v>
      </c>
      <c r="D937" s="5">
        <v>93.5</v>
      </c>
      <c r="E937" s="5">
        <v>93.5</v>
      </c>
      <c r="F937" s="2"/>
      <c r="G937" s="2"/>
      <c r="H937" s="3"/>
      <c r="I937" s="3"/>
      <c r="J937" s="3"/>
      <c r="K937" s="3">
        <v>934</v>
      </c>
    </row>
    <row r="938" spans="1:11" ht="15" x14ac:dyDescent="0.35">
      <c r="A938" s="4">
        <f t="shared" si="14"/>
        <v>936</v>
      </c>
      <c r="B938" s="2"/>
      <c r="C938" s="5">
        <v>93.6</v>
      </c>
      <c r="D938" s="5">
        <v>93.6</v>
      </c>
      <c r="E938" s="5">
        <v>93.6</v>
      </c>
      <c r="F938" s="2"/>
      <c r="G938" s="2"/>
      <c r="H938" s="3"/>
      <c r="I938" s="3"/>
      <c r="J938" s="3"/>
      <c r="K938" s="3">
        <v>935</v>
      </c>
    </row>
    <row r="939" spans="1:11" ht="15" x14ac:dyDescent="0.35">
      <c r="A939" s="4">
        <f t="shared" si="14"/>
        <v>937</v>
      </c>
      <c r="B939" s="2"/>
      <c r="C939" s="5">
        <v>93.7</v>
      </c>
      <c r="D939" s="5">
        <v>93.7</v>
      </c>
      <c r="E939" s="5">
        <v>93.7</v>
      </c>
      <c r="F939" s="2"/>
      <c r="G939" s="2"/>
      <c r="H939" s="3"/>
      <c r="I939" s="3"/>
      <c r="J939" s="3"/>
      <c r="K939" s="3">
        <v>936</v>
      </c>
    </row>
    <row r="940" spans="1:11" ht="15" x14ac:dyDescent="0.35">
      <c r="A940" s="4">
        <f t="shared" si="14"/>
        <v>938</v>
      </c>
      <c r="B940" s="2"/>
      <c r="C940" s="5">
        <v>93.8</v>
      </c>
      <c r="D940" s="5">
        <v>93.8</v>
      </c>
      <c r="E940" s="5">
        <v>93.8</v>
      </c>
      <c r="F940" s="2"/>
      <c r="G940" s="2"/>
      <c r="H940" s="3"/>
      <c r="I940" s="3"/>
      <c r="J940" s="3"/>
      <c r="K940" s="3">
        <v>937</v>
      </c>
    </row>
    <row r="941" spans="1:11" ht="15" x14ac:dyDescent="0.35">
      <c r="A941" s="4">
        <f t="shared" si="14"/>
        <v>939</v>
      </c>
      <c r="B941" s="2"/>
      <c r="C941" s="5">
        <v>93.9</v>
      </c>
      <c r="D941" s="5">
        <v>93.9</v>
      </c>
      <c r="E941" s="5">
        <v>93.9</v>
      </c>
      <c r="F941" s="2"/>
      <c r="G941" s="2"/>
      <c r="H941" s="3"/>
      <c r="I941" s="3"/>
      <c r="J941" s="3"/>
      <c r="K941" s="3">
        <v>938</v>
      </c>
    </row>
    <row r="942" spans="1:11" ht="15" x14ac:dyDescent="0.35">
      <c r="A942" s="4">
        <f t="shared" si="14"/>
        <v>940</v>
      </c>
      <c r="B942" s="2"/>
      <c r="C942" s="5">
        <v>94</v>
      </c>
      <c r="D942" s="5">
        <v>94</v>
      </c>
      <c r="E942" s="5">
        <v>94</v>
      </c>
      <c r="F942" s="2"/>
      <c r="G942" s="2"/>
      <c r="H942" s="3"/>
      <c r="I942" s="3"/>
      <c r="J942" s="3"/>
      <c r="K942" s="3">
        <v>939</v>
      </c>
    </row>
    <row r="943" spans="1:11" ht="15" x14ac:dyDescent="0.35">
      <c r="A943" s="4">
        <f t="shared" si="14"/>
        <v>941</v>
      </c>
      <c r="B943" s="2"/>
      <c r="C943" s="5">
        <v>94.1</v>
      </c>
      <c r="D943" s="5">
        <v>94.1</v>
      </c>
      <c r="E943" s="5">
        <v>94.1</v>
      </c>
      <c r="F943" s="2"/>
      <c r="G943" s="2"/>
      <c r="H943" s="3"/>
      <c r="I943" s="3"/>
      <c r="J943" s="3"/>
      <c r="K943" s="3">
        <v>940</v>
      </c>
    </row>
    <row r="944" spans="1:11" ht="15" x14ac:dyDescent="0.35">
      <c r="A944" s="4">
        <f t="shared" si="14"/>
        <v>942</v>
      </c>
      <c r="B944" s="2"/>
      <c r="C944" s="5">
        <v>94.2</v>
      </c>
      <c r="D944" s="5">
        <v>94.2</v>
      </c>
      <c r="E944" s="5">
        <v>94.2</v>
      </c>
      <c r="F944" s="2"/>
      <c r="G944" s="2"/>
      <c r="H944" s="3"/>
      <c r="I944" s="3"/>
      <c r="J944" s="3"/>
      <c r="K944" s="3">
        <v>941</v>
      </c>
    </row>
    <row r="945" spans="1:11" ht="15" x14ac:dyDescent="0.35">
      <c r="A945" s="4">
        <f t="shared" si="14"/>
        <v>943</v>
      </c>
      <c r="B945" s="2"/>
      <c r="C945" s="5">
        <v>94.3</v>
      </c>
      <c r="D945" s="5">
        <v>94.3</v>
      </c>
      <c r="E945" s="5">
        <v>94.3</v>
      </c>
      <c r="F945" s="2"/>
      <c r="G945" s="2"/>
      <c r="H945" s="3"/>
      <c r="I945" s="3"/>
      <c r="J945" s="3"/>
      <c r="K945" s="3">
        <v>942</v>
      </c>
    </row>
    <row r="946" spans="1:11" ht="15" x14ac:dyDescent="0.35">
      <c r="A946" s="4">
        <f t="shared" si="14"/>
        <v>944</v>
      </c>
      <c r="B946" s="2"/>
      <c r="C946" s="5">
        <v>94.4</v>
      </c>
      <c r="D946" s="5">
        <v>94.4</v>
      </c>
      <c r="E946" s="5">
        <v>94.4</v>
      </c>
      <c r="F946" s="2"/>
      <c r="G946" s="2"/>
      <c r="H946" s="3"/>
      <c r="I946" s="3"/>
      <c r="J946" s="3"/>
      <c r="K946" s="3">
        <v>943</v>
      </c>
    </row>
    <row r="947" spans="1:11" ht="15" x14ac:dyDescent="0.35">
      <c r="A947" s="4">
        <f t="shared" si="14"/>
        <v>945</v>
      </c>
      <c r="B947" s="2"/>
      <c r="C947" s="5">
        <v>94.5</v>
      </c>
      <c r="D947" s="5">
        <v>94.5</v>
      </c>
      <c r="E947" s="5">
        <v>94.5</v>
      </c>
      <c r="F947" s="2"/>
      <c r="G947" s="2"/>
      <c r="H947" s="3"/>
      <c r="I947" s="3"/>
      <c r="J947" s="3"/>
      <c r="K947" s="3">
        <v>944</v>
      </c>
    </row>
    <row r="948" spans="1:11" ht="15" x14ac:dyDescent="0.35">
      <c r="A948" s="4">
        <f t="shared" si="14"/>
        <v>946</v>
      </c>
      <c r="B948" s="2"/>
      <c r="C948" s="5">
        <v>94.6</v>
      </c>
      <c r="D948" s="5">
        <v>94.6</v>
      </c>
      <c r="E948" s="5">
        <v>94.6</v>
      </c>
      <c r="F948" s="2"/>
      <c r="G948" s="2"/>
      <c r="H948" s="3"/>
      <c r="I948" s="3"/>
      <c r="J948" s="3"/>
      <c r="K948" s="3">
        <v>945</v>
      </c>
    </row>
    <row r="949" spans="1:11" ht="15" x14ac:dyDescent="0.35">
      <c r="A949" s="4">
        <f t="shared" si="14"/>
        <v>947</v>
      </c>
      <c r="B949" s="2"/>
      <c r="C949" s="5">
        <v>94.7</v>
      </c>
      <c r="D949" s="5">
        <v>94.7</v>
      </c>
      <c r="E949" s="5">
        <v>94.7</v>
      </c>
      <c r="F949" s="2"/>
      <c r="G949" s="2"/>
      <c r="H949" s="3"/>
      <c r="I949" s="3"/>
      <c r="J949" s="3"/>
      <c r="K949" s="3">
        <v>946</v>
      </c>
    </row>
    <row r="950" spans="1:11" ht="15" x14ac:dyDescent="0.35">
      <c r="A950" s="4">
        <f t="shared" si="14"/>
        <v>948</v>
      </c>
      <c r="B950" s="2"/>
      <c r="C950" s="5">
        <v>94.8</v>
      </c>
      <c r="D950" s="5">
        <v>94.8</v>
      </c>
      <c r="E950" s="5">
        <v>94.8</v>
      </c>
      <c r="F950" s="2"/>
      <c r="G950" s="2"/>
      <c r="H950" s="3"/>
      <c r="I950" s="3"/>
      <c r="J950" s="3"/>
      <c r="K950" s="3">
        <v>947</v>
      </c>
    </row>
    <row r="951" spans="1:11" ht="15" x14ac:dyDescent="0.35">
      <c r="A951" s="4">
        <f t="shared" si="14"/>
        <v>949</v>
      </c>
      <c r="B951" s="2"/>
      <c r="C951" s="5">
        <v>94.9</v>
      </c>
      <c r="D951" s="5">
        <v>94.9</v>
      </c>
      <c r="E951" s="5">
        <v>94.9</v>
      </c>
      <c r="F951" s="2"/>
      <c r="G951" s="2"/>
      <c r="H951" s="3"/>
      <c r="I951" s="3"/>
      <c r="J951" s="3"/>
      <c r="K951" s="3">
        <v>948</v>
      </c>
    </row>
    <row r="952" spans="1:11" ht="15" x14ac:dyDescent="0.35">
      <c r="A952" s="4">
        <f t="shared" si="14"/>
        <v>950</v>
      </c>
      <c r="B952" s="2"/>
      <c r="C952" s="5">
        <v>95</v>
      </c>
      <c r="D952" s="5">
        <v>95</v>
      </c>
      <c r="E952" s="5">
        <v>95</v>
      </c>
      <c r="F952" s="2"/>
      <c r="G952" s="2"/>
      <c r="H952" s="3"/>
      <c r="I952" s="3"/>
      <c r="J952" s="3"/>
      <c r="K952" s="3">
        <v>949</v>
      </c>
    </row>
    <row r="953" spans="1:11" ht="15" x14ac:dyDescent="0.35">
      <c r="A953" s="4">
        <f t="shared" si="14"/>
        <v>951</v>
      </c>
      <c r="B953" s="2"/>
      <c r="C953" s="5">
        <v>95.1</v>
      </c>
      <c r="D953" s="5">
        <v>95.1</v>
      </c>
      <c r="E953" s="5">
        <v>95.1</v>
      </c>
      <c r="F953" s="2"/>
      <c r="G953" s="2"/>
      <c r="H953" s="3"/>
      <c r="I953" s="3"/>
      <c r="J953" s="3"/>
      <c r="K953" s="3">
        <v>950</v>
      </c>
    </row>
    <row r="954" spans="1:11" ht="15" x14ac:dyDescent="0.35">
      <c r="A954" s="4">
        <f t="shared" si="14"/>
        <v>952</v>
      </c>
      <c r="B954" s="2"/>
      <c r="C954" s="5">
        <v>95.2</v>
      </c>
      <c r="D954" s="5">
        <v>95.2</v>
      </c>
      <c r="E954" s="5">
        <v>95.2</v>
      </c>
      <c r="F954" s="2"/>
      <c r="G954" s="2"/>
      <c r="H954" s="3"/>
      <c r="I954" s="3"/>
      <c r="J954" s="3"/>
      <c r="K954" s="3">
        <v>951</v>
      </c>
    </row>
    <row r="955" spans="1:11" ht="15" x14ac:dyDescent="0.35">
      <c r="A955" s="4">
        <f t="shared" si="14"/>
        <v>953</v>
      </c>
      <c r="B955" s="2"/>
      <c r="C955" s="5">
        <v>95.3</v>
      </c>
      <c r="D955" s="5">
        <v>95.3</v>
      </c>
      <c r="E955" s="5">
        <v>95.3</v>
      </c>
      <c r="F955" s="2"/>
      <c r="G955" s="2"/>
      <c r="H955" s="3"/>
      <c r="I955" s="3"/>
      <c r="J955" s="3"/>
      <c r="K955" s="3">
        <v>952</v>
      </c>
    </row>
    <row r="956" spans="1:11" ht="15" x14ac:dyDescent="0.35">
      <c r="A956" s="4">
        <f t="shared" si="14"/>
        <v>954</v>
      </c>
      <c r="B956" s="2"/>
      <c r="C956" s="5">
        <v>95.4</v>
      </c>
      <c r="D956" s="5">
        <v>95.4</v>
      </c>
      <c r="E956" s="5">
        <v>95.4</v>
      </c>
      <c r="F956" s="2"/>
      <c r="G956" s="2"/>
      <c r="H956" s="3"/>
      <c r="I956" s="3"/>
      <c r="J956" s="3"/>
      <c r="K956" s="3">
        <v>953</v>
      </c>
    </row>
    <row r="957" spans="1:11" ht="15" x14ac:dyDescent="0.35">
      <c r="A957" s="4">
        <f t="shared" si="14"/>
        <v>955</v>
      </c>
      <c r="B957" s="2"/>
      <c r="C957" s="5">
        <v>95.5</v>
      </c>
      <c r="D957" s="5">
        <v>95.5</v>
      </c>
      <c r="E957" s="5">
        <v>95.5</v>
      </c>
      <c r="F957" s="2"/>
      <c r="G957" s="2"/>
      <c r="H957" s="3"/>
      <c r="I957" s="3"/>
      <c r="J957" s="3"/>
      <c r="K957" s="3">
        <v>954</v>
      </c>
    </row>
    <row r="958" spans="1:11" ht="15" x14ac:dyDescent="0.35">
      <c r="A958" s="4">
        <f t="shared" si="14"/>
        <v>956</v>
      </c>
      <c r="B958" s="2"/>
      <c r="C958" s="5">
        <v>95.6</v>
      </c>
      <c r="D958" s="5">
        <v>95.6</v>
      </c>
      <c r="E958" s="5">
        <v>95.6</v>
      </c>
      <c r="F958" s="2"/>
      <c r="G958" s="2"/>
      <c r="H958" s="3"/>
      <c r="I958" s="3"/>
      <c r="J958" s="3"/>
      <c r="K958" s="3">
        <v>955</v>
      </c>
    </row>
    <row r="959" spans="1:11" ht="15" x14ac:dyDescent="0.35">
      <c r="A959" s="4">
        <f t="shared" si="14"/>
        <v>957</v>
      </c>
      <c r="B959" s="2"/>
      <c r="C959" s="5">
        <v>95.7</v>
      </c>
      <c r="D959" s="5">
        <v>95.7</v>
      </c>
      <c r="E959" s="5">
        <v>95.7</v>
      </c>
      <c r="F959" s="2"/>
      <c r="G959" s="2"/>
      <c r="H959" s="3"/>
      <c r="I959" s="3"/>
      <c r="J959" s="3"/>
      <c r="K959" s="3">
        <v>956</v>
      </c>
    </row>
    <row r="960" spans="1:11" ht="15" x14ac:dyDescent="0.35">
      <c r="A960" s="4">
        <f t="shared" si="14"/>
        <v>958</v>
      </c>
      <c r="B960" s="2"/>
      <c r="C960" s="5">
        <v>95.8</v>
      </c>
      <c r="D960" s="5">
        <v>95.8</v>
      </c>
      <c r="E960" s="5">
        <v>95.8</v>
      </c>
      <c r="F960" s="2"/>
      <c r="G960" s="2"/>
      <c r="H960" s="3"/>
      <c r="I960" s="3"/>
      <c r="J960" s="3"/>
      <c r="K960" s="3">
        <v>957</v>
      </c>
    </row>
    <row r="961" spans="1:11" ht="15" x14ac:dyDescent="0.35">
      <c r="A961" s="4">
        <f t="shared" si="14"/>
        <v>959</v>
      </c>
      <c r="B961" s="2"/>
      <c r="C961" s="5">
        <v>95.9</v>
      </c>
      <c r="D961" s="5">
        <v>95.9</v>
      </c>
      <c r="E961" s="5">
        <v>95.9</v>
      </c>
      <c r="F961" s="2"/>
      <c r="G961" s="2"/>
      <c r="H961" s="3"/>
      <c r="I961" s="3"/>
      <c r="J961" s="3"/>
      <c r="K961" s="3">
        <v>958</v>
      </c>
    </row>
    <row r="962" spans="1:11" ht="15" x14ac:dyDescent="0.35">
      <c r="A962" s="4">
        <f t="shared" si="14"/>
        <v>960</v>
      </c>
      <c r="B962" s="2"/>
      <c r="C962" s="5">
        <v>96</v>
      </c>
      <c r="D962" s="5">
        <v>96</v>
      </c>
      <c r="E962" s="5">
        <v>96</v>
      </c>
      <c r="F962" s="2"/>
      <c r="G962" s="2"/>
      <c r="H962" s="3"/>
      <c r="I962" s="3"/>
      <c r="J962" s="3"/>
      <c r="K962" s="3">
        <v>959</v>
      </c>
    </row>
    <row r="963" spans="1:11" ht="15" x14ac:dyDescent="0.35">
      <c r="A963" s="4">
        <f t="shared" si="14"/>
        <v>961</v>
      </c>
      <c r="B963" s="2"/>
      <c r="C963" s="5">
        <v>96.1</v>
      </c>
      <c r="D963" s="5">
        <v>96.1</v>
      </c>
      <c r="E963" s="5">
        <v>96.1</v>
      </c>
      <c r="F963" s="2"/>
      <c r="G963" s="2"/>
      <c r="H963" s="3"/>
      <c r="I963" s="3"/>
      <c r="J963" s="3"/>
      <c r="K963" s="3">
        <v>960</v>
      </c>
    </row>
    <row r="964" spans="1:11" ht="15" x14ac:dyDescent="0.35">
      <c r="A964" s="4">
        <f t="shared" si="14"/>
        <v>962</v>
      </c>
      <c r="B964" s="2"/>
      <c r="C964" s="5">
        <v>96.2</v>
      </c>
      <c r="D964" s="5">
        <v>96.2</v>
      </c>
      <c r="E964" s="5">
        <v>96.2</v>
      </c>
      <c r="F964" s="2"/>
      <c r="G964" s="2"/>
      <c r="H964" s="3"/>
      <c r="I964" s="3"/>
      <c r="J964" s="3"/>
      <c r="K964" s="3">
        <v>961</v>
      </c>
    </row>
    <row r="965" spans="1:11" ht="15" x14ac:dyDescent="0.35">
      <c r="A965" s="4">
        <f t="shared" ref="A965:A1002" si="15">A964+1</f>
        <v>963</v>
      </c>
      <c r="B965" s="2"/>
      <c r="C965" s="5">
        <v>96.3</v>
      </c>
      <c r="D965" s="5">
        <v>96.3</v>
      </c>
      <c r="E965" s="5">
        <v>96.3</v>
      </c>
      <c r="F965" s="2"/>
      <c r="G965" s="2"/>
      <c r="H965" s="3"/>
      <c r="I965" s="3"/>
      <c r="J965" s="3"/>
      <c r="K965" s="3">
        <v>962</v>
      </c>
    </row>
    <row r="966" spans="1:11" ht="15" x14ac:dyDescent="0.35">
      <c r="A966" s="4">
        <f t="shared" si="15"/>
        <v>964</v>
      </c>
      <c r="B966" s="2"/>
      <c r="C966" s="5">
        <v>96.4</v>
      </c>
      <c r="D966" s="5">
        <v>96.4</v>
      </c>
      <c r="E966" s="5">
        <v>96.4</v>
      </c>
      <c r="F966" s="2"/>
      <c r="G966" s="2"/>
      <c r="H966" s="3"/>
      <c r="I966" s="3"/>
      <c r="J966" s="3"/>
      <c r="K966" s="3">
        <v>963</v>
      </c>
    </row>
    <row r="967" spans="1:11" ht="15" x14ac:dyDescent="0.35">
      <c r="A967" s="4">
        <f t="shared" si="15"/>
        <v>965</v>
      </c>
      <c r="B967" s="2"/>
      <c r="C967" s="5">
        <v>96.5</v>
      </c>
      <c r="D967" s="5">
        <v>96.5</v>
      </c>
      <c r="E967" s="5">
        <v>96.5</v>
      </c>
      <c r="F967" s="2"/>
      <c r="G967" s="2"/>
      <c r="H967" s="3"/>
      <c r="I967" s="3"/>
      <c r="J967" s="3"/>
      <c r="K967" s="3">
        <v>964</v>
      </c>
    </row>
    <row r="968" spans="1:11" ht="15" x14ac:dyDescent="0.35">
      <c r="A968" s="4">
        <f t="shared" si="15"/>
        <v>966</v>
      </c>
      <c r="B968" s="2"/>
      <c r="C968" s="5">
        <v>96.6</v>
      </c>
      <c r="D968" s="5">
        <v>96.6</v>
      </c>
      <c r="E968" s="5">
        <v>96.6</v>
      </c>
      <c r="F968" s="2"/>
      <c r="G968" s="2"/>
      <c r="H968" s="3"/>
      <c r="I968" s="3"/>
      <c r="J968" s="3"/>
      <c r="K968" s="3">
        <v>965</v>
      </c>
    </row>
    <row r="969" spans="1:11" ht="15" x14ac:dyDescent="0.35">
      <c r="A969" s="4">
        <f t="shared" si="15"/>
        <v>967</v>
      </c>
      <c r="B969" s="2"/>
      <c r="C969" s="5">
        <v>96.7</v>
      </c>
      <c r="D969" s="5">
        <v>96.7</v>
      </c>
      <c r="E969" s="5">
        <v>96.7</v>
      </c>
      <c r="F969" s="2"/>
      <c r="G969" s="2"/>
      <c r="H969" s="3"/>
      <c r="I969" s="3"/>
      <c r="J969" s="3"/>
      <c r="K969" s="3">
        <v>966</v>
      </c>
    </row>
    <row r="970" spans="1:11" ht="15" x14ac:dyDescent="0.35">
      <c r="A970" s="4">
        <f t="shared" si="15"/>
        <v>968</v>
      </c>
      <c r="B970" s="2"/>
      <c r="C970" s="5">
        <v>96.8</v>
      </c>
      <c r="D970" s="5">
        <v>96.8</v>
      </c>
      <c r="E970" s="5">
        <v>96.8</v>
      </c>
      <c r="F970" s="2"/>
      <c r="G970" s="2"/>
      <c r="H970" s="3"/>
      <c r="I970" s="3"/>
      <c r="J970" s="3"/>
      <c r="K970" s="3">
        <v>967</v>
      </c>
    </row>
    <row r="971" spans="1:11" ht="15" x14ac:dyDescent="0.35">
      <c r="A971" s="4">
        <f t="shared" si="15"/>
        <v>969</v>
      </c>
      <c r="B971" s="2"/>
      <c r="C971" s="5">
        <v>96.9</v>
      </c>
      <c r="D971" s="5">
        <v>96.9</v>
      </c>
      <c r="E971" s="5">
        <v>96.9</v>
      </c>
      <c r="F971" s="2"/>
      <c r="G971" s="2"/>
      <c r="H971" s="3"/>
      <c r="I971" s="3"/>
      <c r="J971" s="3"/>
      <c r="K971" s="3">
        <v>968</v>
      </c>
    </row>
    <row r="972" spans="1:11" ht="15" x14ac:dyDescent="0.35">
      <c r="A972" s="4">
        <f t="shared" si="15"/>
        <v>970</v>
      </c>
      <c r="B972" s="2"/>
      <c r="C972" s="5">
        <v>97</v>
      </c>
      <c r="D972" s="5">
        <v>97</v>
      </c>
      <c r="E972" s="5">
        <v>97</v>
      </c>
      <c r="F972" s="2"/>
      <c r="G972" s="2"/>
      <c r="H972" s="3"/>
      <c r="I972" s="3"/>
      <c r="J972" s="3"/>
      <c r="K972" s="3">
        <v>969</v>
      </c>
    </row>
    <row r="973" spans="1:11" ht="15" x14ac:dyDescent="0.35">
      <c r="A973" s="4">
        <f t="shared" si="15"/>
        <v>971</v>
      </c>
      <c r="B973" s="2"/>
      <c r="C973" s="5">
        <v>97.1</v>
      </c>
      <c r="D973" s="5">
        <v>97.1</v>
      </c>
      <c r="E973" s="5">
        <v>97.1</v>
      </c>
      <c r="F973" s="2"/>
      <c r="G973" s="2"/>
      <c r="H973" s="3"/>
      <c r="I973" s="3"/>
      <c r="J973" s="3"/>
      <c r="K973" s="3">
        <v>970</v>
      </c>
    </row>
    <row r="974" spans="1:11" ht="15" x14ac:dyDescent="0.35">
      <c r="A974" s="4">
        <f t="shared" si="15"/>
        <v>972</v>
      </c>
      <c r="B974" s="2"/>
      <c r="C974" s="5">
        <v>97.2</v>
      </c>
      <c r="D974" s="5">
        <v>97.2</v>
      </c>
      <c r="E974" s="5">
        <v>97.2</v>
      </c>
      <c r="F974" s="2"/>
      <c r="G974" s="2"/>
      <c r="H974" s="3"/>
      <c r="I974" s="3"/>
      <c r="J974" s="3"/>
      <c r="K974" s="3">
        <v>971</v>
      </c>
    </row>
    <row r="975" spans="1:11" ht="15" x14ac:dyDescent="0.35">
      <c r="A975" s="4">
        <f t="shared" si="15"/>
        <v>973</v>
      </c>
      <c r="B975" s="2"/>
      <c r="C975" s="5">
        <v>97.3</v>
      </c>
      <c r="D975" s="5">
        <v>97.3</v>
      </c>
      <c r="E975" s="5">
        <v>97.3</v>
      </c>
      <c r="F975" s="2"/>
      <c r="G975" s="2"/>
      <c r="H975" s="3"/>
      <c r="I975" s="3"/>
      <c r="J975" s="3"/>
      <c r="K975" s="3">
        <v>972</v>
      </c>
    </row>
    <row r="976" spans="1:11" ht="15" x14ac:dyDescent="0.35">
      <c r="A976" s="4">
        <f t="shared" si="15"/>
        <v>974</v>
      </c>
      <c r="B976" s="2"/>
      <c r="C976" s="5">
        <v>97.4</v>
      </c>
      <c r="D976" s="5">
        <v>97.4</v>
      </c>
      <c r="E976" s="5">
        <v>97.4</v>
      </c>
      <c r="F976" s="2"/>
      <c r="G976" s="2"/>
      <c r="H976" s="3"/>
      <c r="I976" s="3"/>
      <c r="J976" s="3"/>
      <c r="K976" s="3">
        <v>973</v>
      </c>
    </row>
    <row r="977" spans="1:11" ht="15" x14ac:dyDescent="0.35">
      <c r="A977" s="4">
        <f t="shared" si="15"/>
        <v>975</v>
      </c>
      <c r="B977" s="2"/>
      <c r="C977" s="5">
        <v>97.5</v>
      </c>
      <c r="D977" s="5">
        <v>97.5</v>
      </c>
      <c r="E977" s="5">
        <v>97.5</v>
      </c>
      <c r="F977" s="2"/>
      <c r="G977" s="2"/>
      <c r="H977" s="3"/>
      <c r="I977" s="3"/>
      <c r="J977" s="3"/>
      <c r="K977" s="3">
        <v>974</v>
      </c>
    </row>
    <row r="978" spans="1:11" ht="15" x14ac:dyDescent="0.35">
      <c r="A978" s="4">
        <f t="shared" si="15"/>
        <v>976</v>
      </c>
      <c r="B978" s="2"/>
      <c r="C978" s="5">
        <v>97.6</v>
      </c>
      <c r="D978" s="5">
        <v>97.6</v>
      </c>
      <c r="E978" s="5">
        <v>97.6</v>
      </c>
      <c r="F978" s="2"/>
      <c r="G978" s="2"/>
      <c r="H978" s="3"/>
      <c r="I978" s="3"/>
      <c r="J978" s="3"/>
      <c r="K978" s="3">
        <v>975</v>
      </c>
    </row>
    <row r="979" spans="1:11" ht="15" x14ac:dyDescent="0.35">
      <c r="A979" s="4">
        <f t="shared" si="15"/>
        <v>977</v>
      </c>
      <c r="B979" s="2"/>
      <c r="C979" s="5">
        <v>97.7</v>
      </c>
      <c r="D979" s="5">
        <v>97.7</v>
      </c>
      <c r="E979" s="5">
        <v>97.7</v>
      </c>
      <c r="F979" s="2"/>
      <c r="G979" s="2"/>
      <c r="H979" s="3"/>
      <c r="I979" s="3"/>
      <c r="J979" s="3"/>
      <c r="K979" s="3">
        <v>976</v>
      </c>
    </row>
    <row r="980" spans="1:11" ht="15" x14ac:dyDescent="0.35">
      <c r="A980" s="4">
        <f t="shared" si="15"/>
        <v>978</v>
      </c>
      <c r="B980" s="2"/>
      <c r="C980" s="5">
        <v>97.8</v>
      </c>
      <c r="D980" s="5">
        <v>97.8</v>
      </c>
      <c r="E980" s="5">
        <v>97.8</v>
      </c>
      <c r="F980" s="2"/>
      <c r="G980" s="2"/>
      <c r="H980" s="3"/>
      <c r="I980" s="3"/>
      <c r="J980" s="3"/>
      <c r="K980" s="3">
        <v>977</v>
      </c>
    </row>
    <row r="981" spans="1:11" ht="15" x14ac:dyDescent="0.35">
      <c r="A981" s="4">
        <f t="shared" si="15"/>
        <v>979</v>
      </c>
      <c r="B981" s="2"/>
      <c r="C981" s="5">
        <v>97.9</v>
      </c>
      <c r="D981" s="5">
        <v>97.9</v>
      </c>
      <c r="E981" s="5">
        <v>97.9</v>
      </c>
      <c r="F981" s="2"/>
      <c r="G981" s="2"/>
      <c r="H981" s="3"/>
      <c r="I981" s="3"/>
      <c r="J981" s="3"/>
      <c r="K981" s="3">
        <v>978</v>
      </c>
    </row>
    <row r="982" spans="1:11" ht="15" x14ac:dyDescent="0.35">
      <c r="A982" s="4">
        <f t="shared" si="15"/>
        <v>980</v>
      </c>
      <c r="B982" s="2"/>
      <c r="C982" s="5">
        <v>98</v>
      </c>
      <c r="D982" s="5">
        <v>98</v>
      </c>
      <c r="E982" s="5">
        <v>98</v>
      </c>
      <c r="F982" s="2"/>
      <c r="G982" s="2"/>
      <c r="H982" s="3"/>
      <c r="I982" s="3"/>
      <c r="J982" s="3"/>
      <c r="K982" s="3">
        <v>979</v>
      </c>
    </row>
    <row r="983" spans="1:11" ht="15" x14ac:dyDescent="0.35">
      <c r="A983" s="4">
        <f t="shared" si="15"/>
        <v>981</v>
      </c>
      <c r="B983" s="2"/>
      <c r="C983" s="5">
        <v>98.1</v>
      </c>
      <c r="D983" s="5">
        <v>98.1</v>
      </c>
      <c r="E983" s="5">
        <v>98.1</v>
      </c>
      <c r="F983" s="2"/>
      <c r="G983" s="2"/>
      <c r="H983" s="3"/>
      <c r="I983" s="3"/>
      <c r="J983" s="3"/>
      <c r="K983" s="3">
        <v>980</v>
      </c>
    </row>
    <row r="984" spans="1:11" ht="15" x14ac:dyDescent="0.35">
      <c r="A984" s="4">
        <f t="shared" si="15"/>
        <v>982</v>
      </c>
      <c r="B984" s="2"/>
      <c r="C984" s="5">
        <v>98.2</v>
      </c>
      <c r="D984" s="5">
        <v>98.2</v>
      </c>
      <c r="E984" s="5">
        <v>98.2</v>
      </c>
      <c r="F984" s="2"/>
      <c r="G984" s="2"/>
      <c r="H984" s="3"/>
      <c r="I984" s="3"/>
      <c r="J984" s="3"/>
      <c r="K984" s="3">
        <v>981</v>
      </c>
    </row>
    <row r="985" spans="1:11" ht="15" x14ac:dyDescent="0.35">
      <c r="A985" s="4">
        <f t="shared" si="15"/>
        <v>983</v>
      </c>
      <c r="B985" s="2"/>
      <c r="C985" s="5">
        <v>98.3</v>
      </c>
      <c r="D985" s="5">
        <v>98.3</v>
      </c>
      <c r="E985" s="5">
        <v>98.3</v>
      </c>
      <c r="F985" s="2"/>
      <c r="G985" s="2"/>
      <c r="H985" s="3"/>
      <c r="I985" s="3"/>
      <c r="J985" s="3"/>
      <c r="K985" s="3">
        <v>982</v>
      </c>
    </row>
    <row r="986" spans="1:11" ht="15" x14ac:dyDescent="0.35">
      <c r="A986" s="4">
        <f t="shared" si="15"/>
        <v>984</v>
      </c>
      <c r="B986" s="2"/>
      <c r="C986" s="5">
        <v>98.4</v>
      </c>
      <c r="D986" s="5">
        <v>98.4</v>
      </c>
      <c r="E986" s="5">
        <v>98.4</v>
      </c>
      <c r="F986" s="2"/>
      <c r="G986" s="2"/>
      <c r="H986" s="3"/>
      <c r="I986" s="3"/>
      <c r="J986" s="3"/>
      <c r="K986" s="3">
        <v>983</v>
      </c>
    </row>
    <row r="987" spans="1:11" ht="15" x14ac:dyDescent="0.35">
      <c r="A987" s="4">
        <f t="shared" si="15"/>
        <v>985</v>
      </c>
      <c r="B987" s="2"/>
      <c r="C987" s="5">
        <v>98.5</v>
      </c>
      <c r="D987" s="5">
        <v>98.5</v>
      </c>
      <c r="E987" s="5">
        <v>98.5</v>
      </c>
      <c r="F987" s="2"/>
      <c r="G987" s="2"/>
      <c r="H987" s="3"/>
      <c r="I987" s="3"/>
      <c r="J987" s="3"/>
      <c r="K987" s="3">
        <v>984</v>
      </c>
    </row>
    <row r="988" spans="1:11" ht="15" x14ac:dyDescent="0.35">
      <c r="A988" s="4">
        <f t="shared" si="15"/>
        <v>986</v>
      </c>
      <c r="B988" s="2"/>
      <c r="C988" s="5">
        <v>98.6</v>
      </c>
      <c r="D988" s="5">
        <v>98.6</v>
      </c>
      <c r="E988" s="5">
        <v>98.6</v>
      </c>
      <c r="F988" s="2"/>
      <c r="G988" s="2"/>
      <c r="H988" s="3"/>
      <c r="I988" s="3"/>
      <c r="J988" s="3"/>
      <c r="K988" s="3">
        <v>985</v>
      </c>
    </row>
    <row r="989" spans="1:11" ht="15" x14ac:dyDescent="0.35">
      <c r="A989" s="4">
        <f t="shared" si="15"/>
        <v>987</v>
      </c>
      <c r="B989" s="2"/>
      <c r="C989" s="5">
        <v>98.7</v>
      </c>
      <c r="D989" s="5">
        <v>98.7</v>
      </c>
      <c r="E989" s="5">
        <v>98.7</v>
      </c>
      <c r="F989" s="2"/>
      <c r="G989" s="2"/>
      <c r="H989" s="3"/>
      <c r="I989" s="3"/>
      <c r="J989" s="3"/>
      <c r="K989" s="3">
        <v>986</v>
      </c>
    </row>
    <row r="990" spans="1:11" ht="15" x14ac:dyDescent="0.35">
      <c r="A990" s="4">
        <f t="shared" si="15"/>
        <v>988</v>
      </c>
      <c r="B990" s="2"/>
      <c r="C990" s="5">
        <v>98.8</v>
      </c>
      <c r="D990" s="5">
        <v>98.8</v>
      </c>
      <c r="E990" s="5">
        <v>98.8</v>
      </c>
      <c r="F990" s="2"/>
      <c r="G990" s="2"/>
      <c r="H990" s="3"/>
      <c r="I990" s="3"/>
      <c r="J990" s="3"/>
      <c r="K990" s="3">
        <v>987</v>
      </c>
    </row>
    <row r="991" spans="1:11" ht="15" x14ac:dyDescent="0.35">
      <c r="A991" s="4">
        <f t="shared" si="15"/>
        <v>989</v>
      </c>
      <c r="B991" s="2"/>
      <c r="C991" s="5">
        <v>98.9</v>
      </c>
      <c r="D991" s="5">
        <v>98.9</v>
      </c>
      <c r="E991" s="5">
        <v>98.9</v>
      </c>
      <c r="F991" s="2"/>
      <c r="G991" s="2"/>
      <c r="H991" s="3"/>
      <c r="I991" s="3"/>
      <c r="J991" s="3"/>
      <c r="K991" s="3">
        <v>988</v>
      </c>
    </row>
    <row r="992" spans="1:11" ht="15" x14ac:dyDescent="0.35">
      <c r="A992" s="4">
        <f t="shared" si="15"/>
        <v>990</v>
      </c>
      <c r="B992" s="2"/>
      <c r="C992" s="5">
        <v>99</v>
      </c>
      <c r="D992" s="5">
        <v>99</v>
      </c>
      <c r="E992" s="5">
        <v>99</v>
      </c>
      <c r="F992" s="2"/>
      <c r="G992" s="2"/>
      <c r="H992" s="3"/>
      <c r="I992" s="3"/>
      <c r="J992" s="3"/>
      <c r="K992" s="3">
        <v>989</v>
      </c>
    </row>
    <row r="993" spans="1:11" ht="15" x14ac:dyDescent="0.35">
      <c r="A993" s="4">
        <f t="shared" si="15"/>
        <v>991</v>
      </c>
      <c r="B993" s="2"/>
      <c r="C993" s="5">
        <v>99.1</v>
      </c>
      <c r="D993" s="5">
        <v>99.1</v>
      </c>
      <c r="E993" s="5">
        <v>99.1</v>
      </c>
      <c r="F993" s="2"/>
      <c r="G993" s="2"/>
      <c r="H993" s="3"/>
      <c r="I993" s="3"/>
      <c r="J993" s="3"/>
      <c r="K993" s="3">
        <v>990</v>
      </c>
    </row>
    <row r="994" spans="1:11" ht="15" x14ac:dyDescent="0.35">
      <c r="A994" s="4">
        <f t="shared" si="15"/>
        <v>992</v>
      </c>
      <c r="B994" s="2"/>
      <c r="C994" s="5">
        <v>99.2</v>
      </c>
      <c r="D994" s="5">
        <v>99.2</v>
      </c>
      <c r="E994" s="5">
        <v>99.2</v>
      </c>
      <c r="F994" s="2"/>
      <c r="G994" s="2"/>
      <c r="H994" s="3"/>
      <c r="I994" s="3"/>
      <c r="J994" s="3"/>
      <c r="K994" s="3">
        <v>991</v>
      </c>
    </row>
    <row r="995" spans="1:11" ht="15" x14ac:dyDescent="0.35">
      <c r="A995" s="4">
        <f t="shared" si="15"/>
        <v>993</v>
      </c>
      <c r="B995" s="2"/>
      <c r="C995" s="5">
        <v>99.3</v>
      </c>
      <c r="D995" s="5">
        <v>99.3</v>
      </c>
      <c r="E995" s="5">
        <v>99.3</v>
      </c>
      <c r="F995" s="2"/>
      <c r="G995" s="2"/>
      <c r="H995" s="3"/>
      <c r="I995" s="3"/>
      <c r="J995" s="3"/>
      <c r="K995" s="3">
        <v>992</v>
      </c>
    </row>
    <row r="996" spans="1:11" ht="15" x14ac:dyDescent="0.35">
      <c r="A996" s="4">
        <f t="shared" si="15"/>
        <v>994</v>
      </c>
      <c r="B996" s="2"/>
      <c r="C996" s="5">
        <v>99.4</v>
      </c>
      <c r="D996" s="5">
        <v>99.4</v>
      </c>
      <c r="E996" s="5">
        <v>99.4</v>
      </c>
      <c r="F996" s="2"/>
      <c r="G996" s="2"/>
      <c r="H996" s="3"/>
      <c r="I996" s="3"/>
      <c r="J996" s="3"/>
      <c r="K996" s="3">
        <v>993</v>
      </c>
    </row>
    <row r="997" spans="1:11" ht="15" x14ac:dyDescent="0.35">
      <c r="A997" s="4">
        <f t="shared" si="15"/>
        <v>995</v>
      </c>
      <c r="B997" s="2"/>
      <c r="C997" s="5">
        <v>99.5</v>
      </c>
      <c r="D997" s="5">
        <v>99.5</v>
      </c>
      <c r="E997" s="5">
        <v>99.5</v>
      </c>
      <c r="F997" s="2"/>
      <c r="G997" s="2"/>
      <c r="H997" s="3"/>
      <c r="I997" s="3"/>
      <c r="J997" s="3"/>
      <c r="K997" s="3">
        <v>994</v>
      </c>
    </row>
    <row r="998" spans="1:11" ht="15" x14ac:dyDescent="0.35">
      <c r="A998" s="4">
        <f t="shared" si="15"/>
        <v>996</v>
      </c>
      <c r="B998" s="2"/>
      <c r="C998" s="5">
        <v>99.6</v>
      </c>
      <c r="D998" s="5">
        <v>99.6</v>
      </c>
      <c r="E998" s="5">
        <v>99.6</v>
      </c>
      <c r="F998" s="2"/>
      <c r="G998" s="2"/>
      <c r="H998" s="3"/>
      <c r="I998" s="3"/>
      <c r="J998" s="3"/>
      <c r="K998" s="3">
        <v>995</v>
      </c>
    </row>
    <row r="999" spans="1:11" ht="15" x14ac:dyDescent="0.35">
      <c r="A999" s="4">
        <f t="shared" si="15"/>
        <v>997</v>
      </c>
      <c r="B999" s="2"/>
      <c r="C999" s="5">
        <v>99.7</v>
      </c>
      <c r="D999" s="5">
        <v>99.7</v>
      </c>
      <c r="E999" s="5">
        <v>99.7</v>
      </c>
      <c r="F999" s="2"/>
      <c r="G999" s="2"/>
      <c r="H999" s="3"/>
      <c r="I999" s="3"/>
      <c r="J999" s="3"/>
      <c r="K999" s="3">
        <v>996</v>
      </c>
    </row>
    <row r="1000" spans="1:11" ht="15" x14ac:dyDescent="0.35">
      <c r="A1000" s="4">
        <f t="shared" si="15"/>
        <v>998</v>
      </c>
      <c r="B1000" s="2"/>
      <c r="C1000" s="5">
        <v>99.8</v>
      </c>
      <c r="D1000" s="5">
        <v>99.8</v>
      </c>
      <c r="E1000" s="5">
        <v>99.8</v>
      </c>
      <c r="F1000" s="2"/>
      <c r="G1000" s="2"/>
      <c r="H1000" s="3"/>
      <c r="I1000" s="3"/>
      <c r="J1000" s="3"/>
      <c r="K1000" s="3">
        <v>997</v>
      </c>
    </row>
    <row r="1001" spans="1:11" ht="15" x14ac:dyDescent="0.35">
      <c r="A1001" s="4">
        <f t="shared" si="15"/>
        <v>999</v>
      </c>
      <c r="B1001" s="2"/>
      <c r="C1001" s="5">
        <v>99.9</v>
      </c>
      <c r="D1001" s="5">
        <v>99.9</v>
      </c>
      <c r="E1001" s="5">
        <v>99.9</v>
      </c>
      <c r="F1001" s="2"/>
      <c r="G1001" s="2"/>
      <c r="H1001" s="3"/>
      <c r="I1001" s="3"/>
      <c r="J1001" s="3"/>
      <c r="K1001" s="3">
        <v>998</v>
      </c>
    </row>
    <row r="1002" spans="1:11" ht="15" x14ac:dyDescent="0.35">
      <c r="A1002" s="4">
        <f t="shared" si="15"/>
        <v>1000</v>
      </c>
      <c r="B1002" s="2"/>
      <c r="C1002" s="5">
        <v>100</v>
      </c>
      <c r="D1002" s="5">
        <v>100</v>
      </c>
      <c r="E1002" s="5">
        <v>100</v>
      </c>
      <c r="F1002" s="2"/>
      <c r="G1002" s="2"/>
      <c r="H1002" s="3"/>
      <c r="I1002" s="3"/>
      <c r="J1002" s="3"/>
      <c r="K1002" s="3">
        <v>999</v>
      </c>
    </row>
    <row r="1003" spans="1:11" ht="15" x14ac:dyDescent="0.35">
      <c r="A1003" s="2"/>
      <c r="B1003" s="2"/>
      <c r="C1003" s="8"/>
      <c r="D1003" s="2"/>
      <c r="E1003" s="2"/>
      <c r="F1003" s="2"/>
      <c r="G1003" s="2"/>
      <c r="H1003" s="3"/>
      <c r="I1003" s="3"/>
      <c r="J1003" s="3"/>
      <c r="K1003" s="3">
        <v>1000</v>
      </c>
    </row>
    <row r="1004" spans="1:11" ht="15" x14ac:dyDescent="0.35">
      <c r="C1004" s="9"/>
      <c r="H1004" s="3"/>
      <c r="I1004" s="3"/>
      <c r="J1004" s="3"/>
      <c r="K1004" s="3"/>
    </row>
    <row r="1005" spans="1:11" ht="15" x14ac:dyDescent="0.35">
      <c r="C1005" s="9"/>
      <c r="H1005" s="3"/>
      <c r="I1005" s="3"/>
      <c r="J1005" s="3"/>
      <c r="K1005" s="3"/>
    </row>
    <row r="1006" spans="1:11" ht="15" x14ac:dyDescent="0.35">
      <c r="C1006" s="9"/>
      <c r="H1006" s="3"/>
      <c r="I1006" s="3"/>
      <c r="J1006" s="3"/>
      <c r="K1006" s="3"/>
    </row>
    <row r="1007" spans="1:11" ht="15" x14ac:dyDescent="0.35">
      <c r="C1007" s="9"/>
      <c r="H1007" s="3"/>
      <c r="I1007" s="3"/>
      <c r="J1007" s="3"/>
      <c r="K1007" s="3"/>
    </row>
    <row r="1008" spans="1:11" ht="15" x14ac:dyDescent="0.35">
      <c r="C1008" s="9"/>
      <c r="H1008" s="3"/>
      <c r="I1008" s="3"/>
      <c r="J1008" s="3"/>
      <c r="K1008" s="3"/>
    </row>
    <row r="1009" spans="3:11" ht="15" x14ac:dyDescent="0.35">
      <c r="C1009" s="9"/>
      <c r="H1009" s="3"/>
      <c r="I1009" s="3"/>
      <c r="J1009" s="3"/>
      <c r="K1009" s="3"/>
    </row>
    <row r="1010" spans="3:11" ht="15" x14ac:dyDescent="0.35">
      <c r="C1010" s="9"/>
      <c r="H1010" s="3"/>
      <c r="I1010" s="3"/>
      <c r="J1010" s="3"/>
      <c r="K1010" s="3"/>
    </row>
    <row r="1011" spans="3:11" ht="15" x14ac:dyDescent="0.35">
      <c r="C1011" s="9"/>
      <c r="H1011" s="3"/>
      <c r="I1011" s="3"/>
      <c r="J1011" s="3"/>
      <c r="K1011" s="3"/>
    </row>
    <row r="1012" spans="3:11" ht="15" x14ac:dyDescent="0.35">
      <c r="C1012" s="9"/>
      <c r="H1012" s="3"/>
      <c r="I1012" s="3"/>
      <c r="J1012" s="3"/>
      <c r="K1012" s="3"/>
    </row>
    <row r="1013" spans="3:11" ht="15" x14ac:dyDescent="0.35">
      <c r="C1013" s="9"/>
      <c r="H1013" s="3"/>
      <c r="I1013" s="3"/>
      <c r="J1013" s="3"/>
      <c r="K1013" s="3"/>
    </row>
    <row r="1014" spans="3:11" ht="15" x14ac:dyDescent="0.35">
      <c r="C1014" s="9"/>
      <c r="H1014" s="3"/>
      <c r="I1014" s="3"/>
      <c r="J1014" s="3"/>
      <c r="K1014" s="3"/>
    </row>
    <row r="1015" spans="3:11" ht="15" x14ac:dyDescent="0.35">
      <c r="C1015" s="9"/>
      <c r="H1015" s="3"/>
      <c r="I1015" s="3"/>
      <c r="J1015" s="3"/>
      <c r="K1015" s="3"/>
    </row>
    <row r="1016" spans="3:11" ht="15" x14ac:dyDescent="0.35">
      <c r="C1016" s="9"/>
      <c r="H1016" s="3"/>
      <c r="I1016" s="3"/>
      <c r="J1016" s="3"/>
      <c r="K1016" s="3"/>
    </row>
    <row r="1017" spans="3:11" ht="15" x14ac:dyDescent="0.35">
      <c r="C1017" s="9"/>
      <c r="H1017" s="3"/>
      <c r="I1017" s="3"/>
      <c r="J1017" s="3"/>
      <c r="K1017" s="3"/>
    </row>
    <row r="1018" spans="3:11" ht="15" x14ac:dyDescent="0.35">
      <c r="C1018" s="9"/>
      <c r="H1018" s="3"/>
      <c r="I1018" s="3"/>
      <c r="J1018" s="3"/>
      <c r="K1018" s="3"/>
    </row>
    <row r="1019" spans="3:11" ht="15" x14ac:dyDescent="0.35">
      <c r="C1019" s="9"/>
      <c r="H1019" s="3"/>
      <c r="I1019" s="3"/>
      <c r="J1019" s="3"/>
      <c r="K1019" s="3"/>
    </row>
    <row r="1020" spans="3:11" ht="15" x14ac:dyDescent="0.35">
      <c r="C1020" s="9"/>
      <c r="H1020" s="3"/>
      <c r="I1020" s="3"/>
      <c r="J1020" s="3"/>
      <c r="K1020" s="3"/>
    </row>
    <row r="1021" spans="3:11" ht="15" x14ac:dyDescent="0.35">
      <c r="C1021" s="9"/>
      <c r="H1021" s="3"/>
      <c r="I1021" s="3"/>
      <c r="J1021" s="3"/>
      <c r="K1021" s="3"/>
    </row>
    <row r="1022" spans="3:11" ht="15" x14ac:dyDescent="0.35">
      <c r="C1022" s="9"/>
      <c r="H1022" s="3"/>
      <c r="I1022" s="3"/>
      <c r="J1022" s="3"/>
      <c r="K1022" s="3"/>
    </row>
    <row r="1023" spans="3:11" ht="15" x14ac:dyDescent="0.35">
      <c r="C1023" s="9"/>
      <c r="H1023" s="3"/>
      <c r="I1023" s="3"/>
      <c r="J1023" s="3"/>
      <c r="K1023" s="3"/>
    </row>
    <row r="1024" spans="3:11" ht="15" x14ac:dyDescent="0.35">
      <c r="C1024" s="9"/>
      <c r="H1024" s="3"/>
      <c r="I1024" s="3"/>
      <c r="J1024" s="3"/>
      <c r="K1024" s="3"/>
    </row>
    <row r="1025" spans="3:11" ht="15" x14ac:dyDescent="0.35">
      <c r="C1025" s="9"/>
      <c r="H1025" s="3"/>
      <c r="I1025" s="3"/>
      <c r="J1025" s="3"/>
      <c r="K1025" s="3"/>
    </row>
    <row r="1026" spans="3:11" ht="15" x14ac:dyDescent="0.35">
      <c r="C1026" s="9"/>
      <c r="H1026" s="3"/>
      <c r="I1026" s="3"/>
      <c r="J1026" s="3"/>
      <c r="K1026" s="3"/>
    </row>
    <row r="1027" spans="3:11" ht="15" x14ac:dyDescent="0.35">
      <c r="C1027" s="9"/>
      <c r="H1027" s="3"/>
      <c r="I1027" s="3"/>
      <c r="J1027" s="3"/>
      <c r="K1027" s="3"/>
    </row>
    <row r="1028" spans="3:11" ht="15" x14ac:dyDescent="0.35">
      <c r="C1028" s="9"/>
      <c r="H1028" s="3"/>
      <c r="I1028" s="3"/>
      <c r="J1028" s="3"/>
      <c r="K1028" s="3"/>
    </row>
    <row r="1029" spans="3:11" ht="15" x14ac:dyDescent="0.35">
      <c r="C1029" s="9"/>
      <c r="H1029" s="3"/>
      <c r="I1029" s="3"/>
      <c r="J1029" s="3"/>
      <c r="K1029" s="3"/>
    </row>
    <row r="1030" spans="3:11" ht="15" x14ac:dyDescent="0.35">
      <c r="C1030" s="9"/>
      <c r="H1030" s="3"/>
      <c r="I1030" s="3"/>
      <c r="J1030" s="3"/>
      <c r="K1030" s="3"/>
    </row>
    <row r="1031" spans="3:11" ht="15" x14ac:dyDescent="0.35">
      <c r="C1031" s="9"/>
      <c r="H1031" s="3"/>
      <c r="I1031" s="3"/>
      <c r="J1031" s="3"/>
      <c r="K1031" s="3"/>
    </row>
    <row r="1032" spans="3:11" ht="15" x14ac:dyDescent="0.35">
      <c r="C1032" s="9"/>
      <c r="H1032" s="3"/>
      <c r="I1032" s="3"/>
      <c r="J1032" s="3"/>
      <c r="K1032" s="3"/>
    </row>
    <row r="1033" spans="3:11" ht="15" x14ac:dyDescent="0.35">
      <c r="C1033" s="9"/>
      <c r="H1033" s="3"/>
      <c r="I1033" s="3"/>
      <c r="J1033" s="3"/>
      <c r="K1033" s="3"/>
    </row>
    <row r="1034" spans="3:11" ht="15" x14ac:dyDescent="0.35">
      <c r="C1034" s="9"/>
      <c r="H1034" s="3"/>
      <c r="I1034" s="3"/>
      <c r="J1034" s="3"/>
      <c r="K1034" s="3"/>
    </row>
    <row r="1035" spans="3:11" ht="15" x14ac:dyDescent="0.35">
      <c r="C1035" s="9"/>
      <c r="H1035" s="3"/>
      <c r="I1035" s="3"/>
      <c r="J1035" s="3"/>
      <c r="K1035" s="3"/>
    </row>
    <row r="1036" spans="3:11" ht="15" x14ac:dyDescent="0.35">
      <c r="C1036" s="9"/>
      <c r="H1036" s="3"/>
      <c r="I1036" s="3"/>
      <c r="J1036" s="3"/>
      <c r="K1036" s="3"/>
    </row>
    <row r="1037" spans="3:11" ht="15" x14ac:dyDescent="0.35">
      <c r="C1037" s="9"/>
      <c r="H1037" s="3"/>
      <c r="I1037" s="3"/>
      <c r="J1037" s="3"/>
      <c r="K1037" s="3"/>
    </row>
    <row r="1038" spans="3:11" ht="15" x14ac:dyDescent="0.35">
      <c r="C1038" s="9"/>
      <c r="H1038" s="3"/>
      <c r="I1038" s="3"/>
      <c r="J1038" s="3"/>
      <c r="K1038" s="3"/>
    </row>
    <row r="1039" spans="3:11" ht="15" x14ac:dyDescent="0.35">
      <c r="C1039" s="9"/>
      <c r="H1039" s="3"/>
      <c r="I1039" s="3"/>
      <c r="J1039" s="3"/>
      <c r="K1039" s="3"/>
    </row>
    <row r="1040" spans="3:11" ht="15" x14ac:dyDescent="0.35">
      <c r="C1040" s="9"/>
      <c r="H1040" s="3"/>
      <c r="I1040" s="3"/>
      <c r="J1040" s="3"/>
      <c r="K1040" s="3"/>
    </row>
    <row r="1041" spans="3:11" ht="15" x14ac:dyDescent="0.35">
      <c r="C1041" s="9"/>
      <c r="H1041" s="3"/>
      <c r="I1041" s="3"/>
      <c r="J1041" s="3"/>
      <c r="K1041" s="3"/>
    </row>
    <row r="1042" spans="3:11" ht="15" x14ac:dyDescent="0.35">
      <c r="C1042" s="9"/>
      <c r="H1042" s="3"/>
      <c r="I1042" s="3"/>
      <c r="J1042" s="3"/>
      <c r="K1042" s="3"/>
    </row>
    <row r="1043" spans="3:11" ht="15" x14ac:dyDescent="0.35">
      <c r="C1043" s="9"/>
      <c r="H1043" s="3"/>
      <c r="I1043" s="3"/>
      <c r="J1043" s="3"/>
      <c r="K1043" s="3"/>
    </row>
    <row r="1044" spans="3:11" ht="15" x14ac:dyDescent="0.35">
      <c r="C1044" s="9"/>
      <c r="H1044" s="3"/>
      <c r="I1044" s="3"/>
      <c r="J1044" s="3"/>
      <c r="K1044" s="3"/>
    </row>
    <row r="1045" spans="3:11" ht="15" x14ac:dyDescent="0.35">
      <c r="C1045" s="9"/>
      <c r="H1045" s="3"/>
      <c r="I1045" s="3"/>
      <c r="J1045" s="3"/>
      <c r="K1045" s="3"/>
    </row>
    <row r="1046" spans="3:11" ht="15" x14ac:dyDescent="0.35">
      <c r="C1046" s="9"/>
      <c r="H1046" s="3"/>
      <c r="I1046" s="3"/>
      <c r="J1046" s="3"/>
      <c r="K1046" s="3"/>
    </row>
    <row r="1047" spans="3:11" ht="15" x14ac:dyDescent="0.35">
      <c r="C1047" s="9"/>
      <c r="H1047" s="3"/>
      <c r="I1047" s="3"/>
      <c r="J1047" s="3"/>
      <c r="K1047" s="3"/>
    </row>
    <row r="1048" spans="3:11" ht="15" x14ac:dyDescent="0.35">
      <c r="C1048" s="9"/>
      <c r="H1048" s="3"/>
      <c r="I1048" s="3"/>
      <c r="J1048" s="3"/>
      <c r="K1048" s="3"/>
    </row>
    <row r="1049" spans="3:11" ht="15" x14ac:dyDescent="0.35">
      <c r="C1049" s="9"/>
      <c r="H1049" s="3"/>
      <c r="I1049" s="3"/>
      <c r="J1049" s="3"/>
      <c r="K1049" s="3"/>
    </row>
    <row r="1050" spans="3:11" ht="15" x14ac:dyDescent="0.35">
      <c r="C1050" s="9"/>
      <c r="H1050" s="3"/>
      <c r="I1050" s="3"/>
      <c r="J1050" s="3"/>
      <c r="K1050" s="3"/>
    </row>
    <row r="1051" spans="3:11" ht="15" x14ac:dyDescent="0.35">
      <c r="C1051" s="9"/>
      <c r="H1051" s="3"/>
      <c r="I1051" s="3"/>
      <c r="J1051" s="3"/>
      <c r="K1051" s="3"/>
    </row>
    <row r="1052" spans="3:11" ht="15" x14ac:dyDescent="0.35">
      <c r="C1052" s="9"/>
      <c r="H1052" s="3"/>
      <c r="I1052" s="3"/>
      <c r="J1052" s="3"/>
      <c r="K1052" s="3"/>
    </row>
    <row r="1053" spans="3:11" ht="15" x14ac:dyDescent="0.35">
      <c r="C1053" s="9"/>
      <c r="H1053" s="3"/>
      <c r="I1053" s="3"/>
      <c r="J1053" s="3"/>
      <c r="K1053" s="3"/>
    </row>
    <row r="1054" spans="3:11" ht="15" x14ac:dyDescent="0.35">
      <c r="C1054" s="9"/>
      <c r="H1054" s="3"/>
      <c r="I1054" s="3"/>
      <c r="J1054" s="3"/>
      <c r="K1054" s="3"/>
    </row>
    <row r="1055" spans="3:11" ht="15" x14ac:dyDescent="0.35">
      <c r="C1055" s="9"/>
      <c r="H1055" s="3"/>
      <c r="I1055" s="3"/>
      <c r="J1055" s="3"/>
      <c r="K1055" s="3"/>
    </row>
    <row r="1056" spans="3:11" ht="15" x14ac:dyDescent="0.35">
      <c r="C1056" s="9"/>
      <c r="H1056" s="3"/>
      <c r="I1056" s="3"/>
      <c r="J1056" s="3"/>
      <c r="K1056" s="3"/>
    </row>
    <row r="1057" spans="3:11" ht="15" x14ac:dyDescent="0.35">
      <c r="C1057" s="9"/>
      <c r="H1057" s="3"/>
      <c r="I1057" s="3"/>
      <c r="J1057" s="3"/>
      <c r="K1057" s="3"/>
    </row>
    <row r="1058" spans="3:11" ht="15" x14ac:dyDescent="0.35">
      <c r="C1058" s="9"/>
      <c r="H1058" s="3"/>
      <c r="I1058" s="3"/>
      <c r="J1058" s="3"/>
      <c r="K1058" s="3"/>
    </row>
    <row r="1059" spans="3:11" ht="15" x14ac:dyDescent="0.35">
      <c r="C1059" s="9"/>
      <c r="H1059" s="3"/>
      <c r="I1059" s="3"/>
      <c r="J1059" s="3"/>
      <c r="K1059" s="3"/>
    </row>
    <row r="1060" spans="3:11" ht="15" x14ac:dyDescent="0.35">
      <c r="C1060" s="9"/>
      <c r="H1060" s="3"/>
      <c r="I1060" s="3"/>
      <c r="J1060" s="3"/>
      <c r="K1060" s="3"/>
    </row>
    <row r="1061" spans="3:11" ht="15" x14ac:dyDescent="0.35">
      <c r="C1061" s="9"/>
      <c r="H1061" s="3"/>
      <c r="I1061" s="3"/>
      <c r="J1061" s="3"/>
      <c r="K1061" s="3"/>
    </row>
    <row r="1062" spans="3:11" ht="15" x14ac:dyDescent="0.35">
      <c r="C1062" s="9"/>
      <c r="H1062" s="3"/>
      <c r="I1062" s="3"/>
      <c r="J1062" s="3"/>
      <c r="K1062" s="3"/>
    </row>
    <row r="1063" spans="3:11" ht="15" x14ac:dyDescent="0.35">
      <c r="C1063" s="9"/>
      <c r="H1063" s="3"/>
      <c r="I1063" s="3"/>
      <c r="J1063" s="3"/>
      <c r="K1063" s="3"/>
    </row>
    <row r="1064" spans="3:11" ht="15" x14ac:dyDescent="0.35">
      <c r="C1064" s="9"/>
      <c r="H1064" s="3"/>
      <c r="I1064" s="3"/>
      <c r="J1064" s="3"/>
      <c r="K1064" s="3"/>
    </row>
    <row r="1065" spans="3:11" ht="15" x14ac:dyDescent="0.35">
      <c r="C1065" s="9"/>
      <c r="H1065" s="3"/>
      <c r="I1065" s="3"/>
      <c r="J1065" s="3"/>
      <c r="K1065" s="3"/>
    </row>
    <row r="1066" spans="3:11" ht="15" x14ac:dyDescent="0.35">
      <c r="C1066" s="9"/>
      <c r="H1066" s="3"/>
      <c r="I1066" s="3"/>
      <c r="J1066" s="3"/>
      <c r="K1066" s="3"/>
    </row>
    <row r="1067" spans="3:11" ht="15" x14ac:dyDescent="0.35">
      <c r="C1067" s="9"/>
      <c r="H1067" s="3"/>
      <c r="I1067" s="3"/>
      <c r="J1067" s="3"/>
      <c r="K1067" s="3"/>
    </row>
    <row r="1068" spans="3:11" ht="15" x14ac:dyDescent="0.35">
      <c r="C1068" s="9"/>
      <c r="H1068" s="3"/>
      <c r="I1068" s="3"/>
      <c r="J1068" s="3"/>
      <c r="K1068" s="3"/>
    </row>
    <row r="1069" spans="3:11" ht="15" x14ac:dyDescent="0.35">
      <c r="C1069" s="9"/>
      <c r="H1069" s="3"/>
      <c r="I1069" s="3"/>
      <c r="J1069" s="3"/>
      <c r="K1069" s="3"/>
    </row>
    <row r="1070" spans="3:11" ht="15" x14ac:dyDescent="0.35">
      <c r="C1070" s="9"/>
      <c r="H1070" s="3"/>
      <c r="I1070" s="3"/>
      <c r="J1070" s="3"/>
      <c r="K1070" s="3"/>
    </row>
    <row r="1071" spans="3:11" ht="15" x14ac:dyDescent="0.35">
      <c r="C1071" s="9"/>
      <c r="H1071" s="3"/>
      <c r="I1071" s="3"/>
      <c r="J1071" s="3"/>
      <c r="K1071" s="3"/>
    </row>
    <row r="1072" spans="3:11" ht="15" x14ac:dyDescent="0.35">
      <c r="C1072" s="9"/>
      <c r="H1072" s="3"/>
      <c r="I1072" s="3"/>
      <c r="J1072" s="3"/>
      <c r="K1072" s="3"/>
    </row>
    <row r="1073" spans="3:11" ht="15" x14ac:dyDescent="0.35">
      <c r="C1073" s="9"/>
      <c r="H1073" s="3"/>
      <c r="I1073" s="3"/>
      <c r="J1073" s="3"/>
      <c r="K1073" s="3"/>
    </row>
    <row r="1074" spans="3:11" ht="15" x14ac:dyDescent="0.35">
      <c r="C1074" s="9"/>
      <c r="H1074" s="3"/>
      <c r="I1074" s="3"/>
      <c r="J1074" s="3"/>
      <c r="K1074" s="3"/>
    </row>
    <row r="1075" spans="3:11" ht="15" x14ac:dyDescent="0.35">
      <c r="C1075" s="9"/>
      <c r="H1075" s="3"/>
      <c r="I1075" s="3"/>
      <c r="J1075" s="3"/>
      <c r="K1075" s="3"/>
    </row>
    <row r="1076" spans="3:11" ht="15" x14ac:dyDescent="0.35">
      <c r="C1076" s="9"/>
      <c r="H1076" s="3"/>
      <c r="I1076" s="3"/>
      <c r="J1076" s="3"/>
      <c r="K1076" s="3"/>
    </row>
    <row r="1077" spans="3:11" ht="15" x14ac:dyDescent="0.35">
      <c r="C1077" s="9"/>
      <c r="H1077" s="3"/>
      <c r="I1077" s="3"/>
      <c r="J1077" s="3"/>
      <c r="K1077" s="3"/>
    </row>
    <row r="1078" spans="3:11" ht="15" x14ac:dyDescent="0.35">
      <c r="C1078" s="9"/>
      <c r="H1078" s="3"/>
      <c r="I1078" s="3"/>
      <c r="J1078" s="3"/>
      <c r="K1078" s="3"/>
    </row>
    <row r="1079" spans="3:11" ht="15" x14ac:dyDescent="0.35">
      <c r="C1079" s="9"/>
      <c r="H1079" s="3"/>
      <c r="I1079" s="3"/>
      <c r="J1079" s="3"/>
      <c r="K1079" s="3"/>
    </row>
    <row r="1080" spans="3:11" ht="15" x14ac:dyDescent="0.35">
      <c r="C1080" s="9"/>
      <c r="H1080" s="3"/>
      <c r="I1080" s="3"/>
      <c r="J1080" s="3"/>
      <c r="K1080" s="3"/>
    </row>
    <row r="1081" spans="3:11" ht="15" x14ac:dyDescent="0.35">
      <c r="C1081" s="9"/>
      <c r="H1081" s="3"/>
      <c r="I1081" s="3"/>
      <c r="J1081" s="3"/>
      <c r="K1081" s="3"/>
    </row>
    <row r="1082" spans="3:11" ht="15" x14ac:dyDescent="0.35">
      <c r="C1082" s="9"/>
      <c r="H1082" s="3"/>
      <c r="I1082" s="3"/>
      <c r="J1082" s="3"/>
      <c r="K1082" s="3"/>
    </row>
    <row r="1083" spans="3:11" ht="15" x14ac:dyDescent="0.35">
      <c r="C1083" s="9"/>
      <c r="H1083" s="3"/>
      <c r="I1083" s="3"/>
      <c r="J1083" s="3"/>
      <c r="K1083" s="3"/>
    </row>
    <row r="1084" spans="3:11" ht="15" x14ac:dyDescent="0.35">
      <c r="C1084" s="9"/>
      <c r="H1084" s="3"/>
      <c r="I1084" s="3"/>
      <c r="J1084" s="3"/>
      <c r="K1084" s="3"/>
    </row>
    <row r="1085" spans="3:11" ht="15" x14ac:dyDescent="0.35">
      <c r="C1085" s="9"/>
      <c r="H1085" s="3"/>
      <c r="I1085" s="3"/>
      <c r="J1085" s="3"/>
      <c r="K1085" s="3"/>
    </row>
    <row r="1086" spans="3:11" ht="15" x14ac:dyDescent="0.35">
      <c r="C1086" s="9"/>
      <c r="H1086" s="3"/>
      <c r="I1086" s="3"/>
      <c r="J1086" s="3"/>
      <c r="K1086" s="3"/>
    </row>
    <row r="1087" spans="3:11" ht="15" x14ac:dyDescent="0.35">
      <c r="C1087" s="9"/>
      <c r="H1087" s="3"/>
      <c r="I1087" s="3"/>
      <c r="J1087" s="3"/>
      <c r="K1087" s="3"/>
    </row>
    <row r="1088" spans="3:11" ht="15" x14ac:dyDescent="0.35">
      <c r="C1088" s="9"/>
      <c r="H1088" s="3"/>
      <c r="I1088" s="3"/>
      <c r="J1088" s="3"/>
      <c r="K1088" s="3"/>
    </row>
    <row r="1089" spans="3:11" ht="15" x14ac:dyDescent="0.35">
      <c r="C1089" s="9"/>
      <c r="H1089" s="3"/>
      <c r="I1089" s="3"/>
      <c r="J1089" s="3"/>
      <c r="K1089" s="3"/>
    </row>
    <row r="1090" spans="3:11" ht="15" x14ac:dyDescent="0.35">
      <c r="C1090" s="9"/>
      <c r="H1090" s="3"/>
      <c r="I1090" s="3"/>
      <c r="J1090" s="3"/>
      <c r="K1090" s="3"/>
    </row>
    <row r="1091" spans="3:11" ht="15" x14ac:dyDescent="0.35">
      <c r="C1091" s="9"/>
      <c r="H1091" s="3"/>
      <c r="I1091" s="3"/>
      <c r="J1091" s="3"/>
      <c r="K1091" s="3"/>
    </row>
    <row r="1092" spans="3:11" ht="15" x14ac:dyDescent="0.35">
      <c r="C1092" s="9"/>
      <c r="H1092" s="3"/>
      <c r="I1092" s="3"/>
      <c r="J1092" s="3"/>
      <c r="K1092" s="3"/>
    </row>
    <row r="1093" spans="3:11" ht="15" x14ac:dyDescent="0.35">
      <c r="C1093" s="9"/>
      <c r="H1093" s="3"/>
      <c r="I1093" s="3"/>
      <c r="J1093" s="3"/>
      <c r="K1093" s="3"/>
    </row>
    <row r="1094" spans="3:11" ht="15" x14ac:dyDescent="0.35">
      <c r="C1094" s="9"/>
      <c r="H1094" s="3"/>
      <c r="I1094" s="3"/>
      <c r="J1094" s="3"/>
      <c r="K1094" s="3"/>
    </row>
    <row r="1095" spans="3:11" ht="15" x14ac:dyDescent="0.35">
      <c r="C1095" s="9"/>
      <c r="H1095" s="3"/>
      <c r="I1095" s="3"/>
      <c r="J1095" s="3"/>
      <c r="K1095" s="3"/>
    </row>
    <row r="1096" spans="3:11" ht="15" x14ac:dyDescent="0.35">
      <c r="C1096" s="9"/>
      <c r="H1096" s="3"/>
      <c r="I1096" s="3"/>
      <c r="J1096" s="3"/>
      <c r="K1096" s="3"/>
    </row>
    <row r="1097" spans="3:11" ht="15" x14ac:dyDescent="0.35">
      <c r="C1097" s="9"/>
      <c r="H1097" s="3"/>
      <c r="I1097" s="3"/>
      <c r="J1097" s="3"/>
      <c r="K1097" s="3"/>
    </row>
    <row r="1098" spans="3:11" ht="15" x14ac:dyDescent="0.35">
      <c r="C1098" s="9"/>
      <c r="H1098" s="3"/>
      <c r="I1098" s="3"/>
      <c r="J1098" s="3"/>
      <c r="K1098" s="3"/>
    </row>
    <row r="1099" spans="3:11" ht="15" x14ac:dyDescent="0.35">
      <c r="C1099" s="9"/>
      <c r="H1099" s="3"/>
      <c r="I1099" s="3"/>
      <c r="J1099" s="3"/>
      <c r="K1099" s="3"/>
    </row>
    <row r="1100" spans="3:11" ht="15" x14ac:dyDescent="0.35">
      <c r="C1100" s="9"/>
      <c r="H1100" s="3"/>
      <c r="I1100" s="3"/>
      <c r="J1100" s="3"/>
      <c r="K1100" s="3"/>
    </row>
    <row r="1101" spans="3:11" ht="15" x14ac:dyDescent="0.35">
      <c r="C1101" s="9"/>
      <c r="H1101" s="3"/>
      <c r="I1101" s="3"/>
      <c r="J1101" s="3"/>
      <c r="K1101" s="3"/>
    </row>
    <row r="1102" spans="3:11" ht="15" x14ac:dyDescent="0.35">
      <c r="C1102" s="9"/>
      <c r="H1102" s="3"/>
      <c r="I1102" s="3"/>
      <c r="J1102" s="3"/>
      <c r="K1102" s="3"/>
    </row>
    <row r="1103" spans="3:11" ht="15" x14ac:dyDescent="0.35">
      <c r="C1103" s="9"/>
      <c r="H1103" s="3"/>
      <c r="I1103" s="3"/>
      <c r="J1103" s="3"/>
      <c r="K1103" s="3"/>
    </row>
    <row r="1104" spans="3:11" ht="15" x14ac:dyDescent="0.35">
      <c r="C1104" s="9"/>
      <c r="H1104" s="3"/>
      <c r="I1104" s="3"/>
      <c r="J1104" s="3"/>
      <c r="K1104" s="3"/>
    </row>
    <row r="1105" spans="3:11" ht="15" x14ac:dyDescent="0.35">
      <c r="C1105" s="9"/>
      <c r="H1105" s="3"/>
      <c r="I1105" s="3"/>
      <c r="J1105" s="3"/>
      <c r="K1105" s="3"/>
    </row>
    <row r="1106" spans="3:11" ht="15" x14ac:dyDescent="0.35">
      <c r="C1106" s="9"/>
      <c r="H1106" s="3"/>
      <c r="I1106" s="3"/>
      <c r="J1106" s="3"/>
      <c r="K1106" s="3"/>
    </row>
    <row r="1107" spans="3:11" ht="15" x14ac:dyDescent="0.35">
      <c r="C1107" s="9"/>
      <c r="H1107" s="3"/>
      <c r="I1107" s="3"/>
      <c r="J1107" s="3"/>
      <c r="K1107" s="3"/>
    </row>
    <row r="1108" spans="3:11" ht="15" x14ac:dyDescent="0.35">
      <c r="C1108" s="9"/>
      <c r="H1108" s="3"/>
      <c r="I1108" s="3"/>
      <c r="J1108" s="3"/>
      <c r="K1108" s="3"/>
    </row>
    <row r="1109" spans="3:11" ht="15" x14ac:dyDescent="0.35">
      <c r="C1109" s="9"/>
      <c r="H1109" s="3"/>
      <c r="I1109" s="3"/>
      <c r="J1109" s="3"/>
      <c r="K1109" s="3"/>
    </row>
    <row r="1110" spans="3:11" ht="15" x14ac:dyDescent="0.35">
      <c r="C1110" s="9"/>
      <c r="H1110" s="3"/>
      <c r="I1110" s="3"/>
      <c r="J1110" s="3"/>
      <c r="K1110" s="3"/>
    </row>
    <row r="1111" spans="3:11" ht="15" x14ac:dyDescent="0.35">
      <c r="C1111" s="9"/>
      <c r="H1111" s="3"/>
      <c r="I1111" s="3"/>
      <c r="J1111" s="3"/>
      <c r="K1111" s="3"/>
    </row>
    <row r="1112" spans="3:11" ht="15" x14ac:dyDescent="0.35">
      <c r="C1112" s="9"/>
      <c r="H1112" s="3"/>
      <c r="I1112" s="3"/>
      <c r="J1112" s="3"/>
      <c r="K1112" s="3"/>
    </row>
    <row r="1113" spans="3:11" ht="15" x14ac:dyDescent="0.35">
      <c r="C1113" s="9"/>
      <c r="H1113" s="3"/>
      <c r="I1113" s="3"/>
      <c r="J1113" s="3"/>
      <c r="K1113" s="3"/>
    </row>
    <row r="1114" spans="3:11" ht="15" x14ac:dyDescent="0.35">
      <c r="C1114" s="9"/>
      <c r="H1114" s="3"/>
      <c r="I1114" s="3"/>
      <c r="J1114" s="3"/>
      <c r="K1114" s="3"/>
    </row>
    <row r="1115" spans="3:11" ht="15" x14ac:dyDescent="0.35">
      <c r="C1115" s="9"/>
      <c r="H1115" s="3"/>
      <c r="I1115" s="3"/>
      <c r="J1115" s="3"/>
      <c r="K1115" s="3"/>
    </row>
    <row r="1116" spans="3:11" ht="15" x14ac:dyDescent="0.35">
      <c r="C1116" s="9"/>
      <c r="H1116" s="3"/>
      <c r="I1116" s="3"/>
      <c r="J1116" s="3"/>
      <c r="K1116" s="3"/>
    </row>
    <row r="1117" spans="3:11" ht="15" x14ac:dyDescent="0.35">
      <c r="C1117" s="9"/>
      <c r="H1117" s="3"/>
      <c r="I1117" s="3"/>
      <c r="J1117" s="3"/>
      <c r="K1117" s="3"/>
    </row>
    <row r="1118" spans="3:11" ht="15" x14ac:dyDescent="0.35">
      <c r="C1118" s="9"/>
      <c r="H1118" s="3"/>
      <c r="I1118" s="3"/>
      <c r="J1118" s="3"/>
      <c r="K1118" s="3"/>
    </row>
    <row r="1119" spans="3:11" ht="15" x14ac:dyDescent="0.35">
      <c r="C1119" s="9"/>
      <c r="H1119" s="3"/>
      <c r="I1119" s="3"/>
      <c r="J1119" s="3"/>
      <c r="K1119" s="3"/>
    </row>
    <row r="1120" spans="3:11" ht="15" x14ac:dyDescent="0.35">
      <c r="C1120" s="9"/>
      <c r="H1120" s="3"/>
      <c r="I1120" s="3"/>
      <c r="J1120" s="3"/>
      <c r="K1120" s="3"/>
    </row>
    <row r="1121" spans="3:11" ht="15" x14ac:dyDescent="0.35">
      <c r="C1121" s="9"/>
      <c r="H1121" s="3"/>
      <c r="I1121" s="3"/>
      <c r="J1121" s="3"/>
      <c r="K1121" s="3"/>
    </row>
    <row r="1122" spans="3:11" ht="15" x14ac:dyDescent="0.35">
      <c r="C1122" s="9"/>
      <c r="H1122" s="3"/>
      <c r="I1122" s="3"/>
      <c r="J1122" s="3"/>
      <c r="K1122" s="3"/>
    </row>
    <row r="1123" spans="3:11" ht="15" x14ac:dyDescent="0.35">
      <c r="C1123" s="9"/>
      <c r="H1123" s="3"/>
      <c r="I1123" s="3"/>
      <c r="J1123" s="3"/>
      <c r="K1123" s="3"/>
    </row>
    <row r="1124" spans="3:11" ht="15" x14ac:dyDescent="0.35">
      <c r="C1124" s="9"/>
      <c r="H1124" s="3"/>
      <c r="I1124" s="3"/>
      <c r="J1124" s="3"/>
      <c r="K1124" s="3"/>
    </row>
    <row r="1125" spans="3:11" ht="15" x14ac:dyDescent="0.35">
      <c r="C1125" s="9"/>
      <c r="H1125" s="3"/>
      <c r="I1125" s="3"/>
      <c r="J1125" s="3"/>
      <c r="K1125" s="3"/>
    </row>
  </sheetData>
  <sheetProtection formatCell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77A78FABCE64CA21D264B87ECD379" ma:contentTypeVersion="13" ma:contentTypeDescription="Create a new document." ma:contentTypeScope="" ma:versionID="e1715fcdee33bc6a4cc19a1f4093cfc0">
  <xsd:schema xmlns:xsd="http://www.w3.org/2001/XMLSchema" xmlns:xs="http://www.w3.org/2001/XMLSchema" xmlns:p="http://schemas.microsoft.com/office/2006/metadata/properties" xmlns:ns3="dc25ee00-3094-4586-85f6-571f137f4b7f" xmlns:ns4="631553bc-e59e-4623-b41f-1861d08f28f7" targetNamespace="http://schemas.microsoft.com/office/2006/metadata/properties" ma:root="true" ma:fieldsID="9da5fc0a1c4c4819aaf5da1483370737" ns3:_="" ns4:_="">
    <xsd:import namespace="dc25ee00-3094-4586-85f6-571f137f4b7f"/>
    <xsd:import namespace="631553bc-e59e-4623-b41f-1861d08f28f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5ee00-3094-4586-85f6-571f137f4b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1553bc-e59e-4623-b41f-1861d08f28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5921AB-CF69-4F31-9E1F-17FDD0DBE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5ee00-3094-4586-85f6-571f137f4b7f"/>
    <ds:schemaRef ds:uri="631553bc-e59e-4623-b41f-1861d08f28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CB084-F6F0-4666-B5F4-D37B99565F0A}">
  <ds:schemaRefs>
    <ds:schemaRef ds:uri="http://schemas.microsoft.com/sharepoint/v3/contenttype/forms"/>
  </ds:schemaRefs>
</ds:datastoreItem>
</file>

<file path=customXml/itemProps3.xml><?xml version="1.0" encoding="utf-8"?>
<ds:datastoreItem xmlns:ds="http://schemas.openxmlformats.org/officeDocument/2006/customXml" ds:itemID="{6D0EABEC-3D31-4A6B-AA6B-A2DBA0E3D990}">
  <ds:schemaRefs>
    <ds:schemaRef ds:uri="dc25ee00-3094-4586-85f6-571f137f4b7f"/>
    <ds:schemaRef ds:uri="http://purl.org/dc/dcmitype/"/>
    <ds:schemaRef ds:uri="631553bc-e59e-4623-b41f-1861d08f28f7"/>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Feedstuff nutrient composition</vt:lpstr>
      <vt:lpstr>Feedstuff cost and value</vt:lpstr>
      <vt:lpstr>Nutrient unit-basis conversions</vt:lpstr>
      <vt:lpstr>Lists</vt:lpstr>
    </vt:vector>
  </TitlesOfParts>
  <Company>University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Jason K</dc:creator>
  <cp:lastModifiedBy>Jason K. Smith</cp:lastModifiedBy>
  <cp:lastPrinted>2016-09-06T19:05:17Z</cp:lastPrinted>
  <dcterms:created xsi:type="dcterms:W3CDTF">2015-10-20T15:23:20Z</dcterms:created>
  <dcterms:modified xsi:type="dcterms:W3CDTF">2021-03-08T22:04:11Z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0x01010007677A78FABCE64CA21D264B87ECD379</vt:lpwstr>
  </property>
</Properties>
</file>